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CONSOLIDADO" sheetId="1" r:id="rId1"/>
    <sheet name="HUMANO" sheetId="3" r:id="rId2"/>
    <sheet name="SALUDABLE" sheetId="4" r:id="rId3"/>
    <sheet name="SOSTENIBLE" sheetId="5" r:id="rId4"/>
    <sheet name="SEGURO" sheetId="6" r:id="rId5"/>
    <sheet name="MODERNO" sheetId="7" r:id="rId6"/>
    <sheet name="VERDE" sheetId="8" r:id="rId7"/>
    <sheet name="INTELIGENTE" sheetId="9" r:id="rId8"/>
    <sheet name="CRONOGRAMA" sheetId="1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AL41" i="3" l="1"/>
  <c r="AJ7" i="3"/>
  <c r="AH7" i="3"/>
  <c r="AN13" i="4" l="1"/>
  <c r="AN11" i="4"/>
  <c r="AN12" i="4"/>
  <c r="AL12" i="4"/>
  <c r="AH12" i="4"/>
  <c r="AN7" i="4"/>
  <c r="AH7" i="4"/>
  <c r="AJ7" i="4"/>
  <c r="AL7" i="4"/>
  <c r="AN54" i="3"/>
  <c r="Q17" i="1"/>
  <c r="Q16" i="1"/>
  <c r="AX31" i="4" l="1"/>
  <c r="AX32" i="4"/>
  <c r="AX23" i="4"/>
  <c r="AX24" i="4"/>
  <c r="AX25" i="4"/>
  <c r="AX26" i="4"/>
  <c r="AX27" i="4"/>
  <c r="AX28" i="4"/>
  <c r="AX29" i="4"/>
  <c r="AX30" i="4"/>
  <c r="AX60" i="4" l="1"/>
  <c r="AX59" i="4"/>
  <c r="AX49" i="4"/>
  <c r="AZ48" i="4"/>
  <c r="AZ46" i="4"/>
  <c r="AZ45" i="4"/>
  <c r="AZ44" i="4"/>
  <c r="AH44" i="4" l="1"/>
  <c r="AJ44" i="4"/>
  <c r="AX43" i="4"/>
  <c r="AX42" i="4" l="1"/>
  <c r="AX41" i="4"/>
  <c r="AX40" i="4"/>
  <c r="AX39" i="4"/>
  <c r="AX38" i="4"/>
  <c r="AZ37" i="4"/>
  <c r="AZ36" i="4" l="1"/>
  <c r="AZ35" i="4"/>
  <c r="AZ34" i="4"/>
  <c r="AN33" i="4"/>
  <c r="AZ33" i="4"/>
  <c r="AN23" i="4"/>
  <c r="AZ8" i="4" l="1"/>
  <c r="AZ7" i="4"/>
  <c r="AN8" i="3" l="1"/>
  <c r="P8" i="1" s="1"/>
  <c r="AN10" i="9" l="1"/>
  <c r="P317" i="1" s="1"/>
  <c r="AL10" i="9"/>
  <c r="AJ10" i="9"/>
  <c r="AH10" i="9"/>
  <c r="AN8" i="9"/>
  <c r="P315" i="1" s="1"/>
  <c r="AL8" i="9"/>
  <c r="AJ8" i="9"/>
  <c r="AH8" i="9"/>
  <c r="AJ11" i="8"/>
  <c r="AH40" i="6"/>
  <c r="AL16" i="6"/>
  <c r="AN41" i="5"/>
  <c r="P178" i="1" s="1"/>
  <c r="AN8" i="5"/>
  <c r="AN9" i="5"/>
  <c r="AN7" i="5"/>
  <c r="P144" i="1" s="1"/>
  <c r="AJ10" i="4"/>
  <c r="AH10" i="4"/>
  <c r="AL14" i="4"/>
  <c r="AJ14" i="4"/>
  <c r="AH14" i="4"/>
  <c r="AH53" i="3"/>
  <c r="AN43" i="3"/>
  <c r="P43" i="1" s="1"/>
  <c r="AL43" i="3"/>
  <c r="AJ43" i="3"/>
  <c r="AH43" i="3"/>
  <c r="I41" i="3" l="1"/>
  <c r="C12" i="3"/>
  <c r="C36" i="3" s="1"/>
  <c r="C49" i="3" s="1"/>
  <c r="P77" i="4"/>
  <c r="R77" i="4"/>
  <c r="T77" i="4"/>
  <c r="V77" i="4"/>
  <c r="Y77" i="4"/>
  <c r="AA77" i="4"/>
  <c r="AC77" i="4"/>
  <c r="AE77" i="4"/>
  <c r="AH77" i="4"/>
  <c r="AJ77" i="4"/>
  <c r="AL77" i="4"/>
  <c r="AN77" i="4"/>
  <c r="AQ77" i="4"/>
  <c r="AS77" i="4"/>
  <c r="AU77" i="4"/>
  <c r="AW77" i="4"/>
  <c r="P78" i="4"/>
  <c r="R78" i="4"/>
  <c r="T78" i="4"/>
  <c r="V78" i="4"/>
  <c r="Y78" i="4"/>
  <c r="AA78" i="4"/>
  <c r="AC78" i="4"/>
  <c r="AE78" i="4"/>
  <c r="AH78" i="4"/>
  <c r="AJ78" i="4"/>
  <c r="AL78" i="4"/>
  <c r="AN78" i="4"/>
  <c r="AQ78" i="4"/>
  <c r="AS78" i="4"/>
  <c r="AU78" i="4"/>
  <c r="AW78" i="4"/>
  <c r="P79" i="4"/>
  <c r="R79" i="4"/>
  <c r="T79" i="4"/>
  <c r="V79" i="4"/>
  <c r="Y79" i="4"/>
  <c r="AA79" i="4"/>
  <c r="AC79" i="4"/>
  <c r="AE79" i="4"/>
  <c r="AH79" i="4"/>
  <c r="AJ79" i="4"/>
  <c r="AL79" i="4"/>
  <c r="AN79" i="4"/>
  <c r="AQ79" i="4"/>
  <c r="AS79" i="4"/>
  <c r="AU79" i="4"/>
  <c r="AW79" i="4"/>
  <c r="AH32" i="3"/>
  <c r="AH31" i="3"/>
  <c r="AJ32" i="3"/>
  <c r="AJ31" i="3"/>
  <c r="AL32" i="3"/>
  <c r="AL31" i="3"/>
  <c r="AN31" i="3"/>
  <c r="P31" i="1" s="1"/>
  <c r="AN32" i="3"/>
  <c r="P32" i="1" s="1"/>
  <c r="AN40" i="3"/>
  <c r="AL40" i="3"/>
  <c r="AJ40" i="3"/>
  <c r="V41" i="5" l="1"/>
  <c r="T41" i="5"/>
  <c r="T9" i="8" l="1"/>
  <c r="R12" i="6"/>
  <c r="P12" i="6"/>
  <c r="P11" i="6"/>
  <c r="P10" i="6"/>
  <c r="P9" i="6"/>
  <c r="V33" i="9" l="1"/>
  <c r="T33" i="9"/>
  <c r="R33" i="9"/>
  <c r="P33" i="9"/>
  <c r="P38" i="5"/>
  <c r="V49" i="4" l="1"/>
  <c r="T49" i="4"/>
  <c r="R49" i="4"/>
  <c r="P49" i="4"/>
  <c r="V14" i="4" l="1"/>
  <c r="T14" i="4"/>
  <c r="R14" i="4"/>
  <c r="P14" i="4"/>
  <c r="P11" i="4" l="1"/>
  <c r="P10" i="4"/>
  <c r="R10" i="4"/>
  <c r="T10" i="4"/>
  <c r="V10" i="4"/>
  <c r="V18" i="5"/>
  <c r="T18" i="5"/>
  <c r="R18" i="5"/>
  <c r="P18" i="5"/>
  <c r="V7" i="5"/>
  <c r="T7" i="5"/>
  <c r="R7" i="5"/>
  <c r="P7" i="5"/>
  <c r="V48" i="4"/>
  <c r="T48" i="4"/>
  <c r="P48" i="4"/>
  <c r="R48" i="4"/>
  <c r="T47" i="4"/>
  <c r="T46" i="4"/>
  <c r="V47" i="4"/>
  <c r="R47" i="4"/>
  <c r="P47" i="4"/>
  <c r="P46" i="4"/>
  <c r="R46" i="4"/>
  <c r="V46" i="4"/>
  <c r="V39" i="4"/>
  <c r="T39" i="4"/>
  <c r="R39" i="4"/>
  <c r="P39" i="4"/>
  <c r="V38" i="4"/>
  <c r="T38" i="4"/>
  <c r="R38" i="4"/>
  <c r="P38" i="4"/>
  <c r="V37" i="4"/>
  <c r="T37" i="4"/>
  <c r="R37" i="4"/>
  <c r="P37" i="4"/>
  <c r="V36" i="4"/>
  <c r="T36" i="4"/>
  <c r="R36" i="4"/>
  <c r="P36" i="4"/>
  <c r="V35" i="4"/>
  <c r="T35" i="4"/>
  <c r="R35" i="4"/>
  <c r="P35" i="4"/>
  <c r="P23" i="4"/>
  <c r="V8" i="4"/>
  <c r="T8" i="4"/>
  <c r="R8" i="4"/>
  <c r="P8" i="4"/>
  <c r="V7" i="4"/>
  <c r="T7" i="4"/>
  <c r="R7" i="4"/>
  <c r="P7" i="4"/>
  <c r="P45" i="8"/>
  <c r="V56" i="6"/>
  <c r="T56" i="6"/>
  <c r="R56" i="6"/>
  <c r="P56" i="6"/>
  <c r="V55" i="6"/>
  <c r="T55" i="6"/>
  <c r="R55" i="6"/>
  <c r="P55" i="6"/>
  <c r="V54" i="6"/>
  <c r="T54" i="6"/>
  <c r="R54" i="6"/>
  <c r="P54" i="6"/>
  <c r="V53" i="6"/>
  <c r="T53" i="6"/>
  <c r="R53" i="6"/>
  <c r="V45" i="6"/>
  <c r="T45" i="6"/>
  <c r="R45" i="6"/>
  <c r="P45" i="6"/>
  <c r="V43" i="6"/>
  <c r="T43" i="6"/>
  <c r="R43" i="6"/>
  <c r="P43" i="6"/>
  <c r="V42" i="6"/>
  <c r="T42" i="6"/>
  <c r="R42" i="6"/>
  <c r="Y39" i="6"/>
  <c r="V39" i="6"/>
  <c r="V38" i="5" l="1"/>
  <c r="T38" i="5"/>
  <c r="R38" i="5"/>
  <c r="V34" i="8" l="1"/>
  <c r="T34" i="8"/>
  <c r="R34" i="8"/>
  <c r="N28" i="6"/>
  <c r="T26" i="6"/>
  <c r="R26" i="6"/>
  <c r="P26" i="6"/>
  <c r="V26" i="6"/>
  <c r="V17" i="3"/>
  <c r="T17" i="3"/>
  <c r="R17" i="3"/>
  <c r="P17" i="3"/>
  <c r="AW42" i="9" l="1"/>
  <c r="AU42" i="9"/>
  <c r="AS42" i="9"/>
  <c r="AQ42" i="9"/>
  <c r="AW41" i="9"/>
  <c r="AU41" i="9"/>
  <c r="AS41" i="9"/>
  <c r="AQ41" i="9"/>
  <c r="AW33" i="9"/>
  <c r="AU33" i="9"/>
  <c r="AS33" i="9"/>
  <c r="AQ33" i="9"/>
  <c r="AW32" i="9"/>
  <c r="AU32" i="9"/>
  <c r="AS32" i="9"/>
  <c r="AQ32" i="9"/>
  <c r="AW31" i="9"/>
  <c r="AU31" i="9"/>
  <c r="AS31" i="9"/>
  <c r="AQ31" i="9"/>
  <c r="AW30" i="9"/>
  <c r="AU30" i="9"/>
  <c r="AS30" i="9"/>
  <c r="AQ30" i="9"/>
  <c r="AW29" i="9"/>
  <c r="AU29" i="9"/>
  <c r="AS29" i="9"/>
  <c r="AQ29" i="9"/>
  <c r="AW28" i="9"/>
  <c r="AU28" i="9"/>
  <c r="AS28" i="9"/>
  <c r="AQ28" i="9"/>
  <c r="AW20" i="9"/>
  <c r="AU20" i="9"/>
  <c r="AS20" i="9"/>
  <c r="AQ20" i="9"/>
  <c r="AW19" i="9"/>
  <c r="AU19" i="9"/>
  <c r="AS19" i="9"/>
  <c r="AQ19" i="9"/>
  <c r="AW18" i="9"/>
  <c r="AU18" i="9"/>
  <c r="AS18" i="9"/>
  <c r="AQ18" i="9"/>
  <c r="AW9" i="9"/>
  <c r="AU9" i="9"/>
  <c r="AS9" i="9"/>
  <c r="AQ9" i="9"/>
  <c r="AW7" i="9"/>
  <c r="AU7" i="9"/>
  <c r="AS7" i="9"/>
  <c r="AQ7" i="9"/>
  <c r="AW47" i="8"/>
  <c r="AU47" i="8"/>
  <c r="AS47" i="8"/>
  <c r="AQ47" i="8"/>
  <c r="AW46" i="8"/>
  <c r="AU46" i="8"/>
  <c r="AS46" i="8"/>
  <c r="AQ46" i="8"/>
  <c r="AW45" i="8"/>
  <c r="AU45" i="8"/>
  <c r="AS45" i="8"/>
  <c r="AQ45" i="8"/>
  <c r="AW37" i="8"/>
  <c r="AU37" i="8"/>
  <c r="AS37" i="8"/>
  <c r="AQ37" i="8"/>
  <c r="AW36" i="8"/>
  <c r="AU36" i="8"/>
  <c r="AS36" i="8"/>
  <c r="AQ36" i="8"/>
  <c r="AW35" i="8"/>
  <c r="AU35" i="8"/>
  <c r="AS35" i="8"/>
  <c r="AQ35" i="8"/>
  <c r="AW34" i="8"/>
  <c r="AU34" i="8"/>
  <c r="AS34" i="8"/>
  <c r="AQ34" i="8"/>
  <c r="AW33" i="8"/>
  <c r="AU33" i="8"/>
  <c r="AS33" i="8"/>
  <c r="AQ33" i="8"/>
  <c r="AW32" i="8"/>
  <c r="AU32" i="8"/>
  <c r="AS32" i="8"/>
  <c r="AQ32" i="8"/>
  <c r="AW24" i="8"/>
  <c r="AU24" i="8"/>
  <c r="AS24" i="8"/>
  <c r="AQ24" i="8"/>
  <c r="AW23" i="8"/>
  <c r="AU23" i="8"/>
  <c r="AS23" i="8"/>
  <c r="AQ23" i="8"/>
  <c r="AW22" i="8"/>
  <c r="AU22" i="8"/>
  <c r="AS22" i="8"/>
  <c r="AQ22" i="8"/>
  <c r="AW21" i="8"/>
  <c r="AU21" i="8"/>
  <c r="AS21" i="8"/>
  <c r="AQ21" i="8"/>
  <c r="AW13" i="8"/>
  <c r="AU13" i="8"/>
  <c r="AS13" i="8"/>
  <c r="AQ13" i="8"/>
  <c r="AW12" i="8"/>
  <c r="AU12" i="8"/>
  <c r="AS12" i="8"/>
  <c r="AQ12" i="8"/>
  <c r="AW11" i="8"/>
  <c r="AU11" i="8"/>
  <c r="AS11" i="8"/>
  <c r="AQ11" i="8"/>
  <c r="AW10" i="8"/>
  <c r="AU10" i="8"/>
  <c r="AS10" i="8"/>
  <c r="AQ10" i="8"/>
  <c r="AW9" i="8"/>
  <c r="AU9" i="8"/>
  <c r="AS9" i="8"/>
  <c r="AQ9" i="8"/>
  <c r="AW8" i="8"/>
  <c r="AU8" i="8"/>
  <c r="AS8" i="8"/>
  <c r="AQ8" i="8"/>
  <c r="AW7" i="8"/>
  <c r="AU7" i="8"/>
  <c r="AS7" i="8"/>
  <c r="AQ7" i="8"/>
  <c r="AW11" i="7"/>
  <c r="AU11" i="7"/>
  <c r="AS11" i="7"/>
  <c r="AQ11" i="7"/>
  <c r="AW10" i="7"/>
  <c r="AU10" i="7"/>
  <c r="AS10" i="7"/>
  <c r="AQ10" i="7"/>
  <c r="AW9" i="7"/>
  <c r="AU9" i="7"/>
  <c r="AS9" i="7"/>
  <c r="AQ9" i="7"/>
  <c r="AW8" i="7"/>
  <c r="AU8" i="7"/>
  <c r="AS8" i="7"/>
  <c r="AQ8" i="7"/>
  <c r="AW7" i="7"/>
  <c r="AU7" i="7"/>
  <c r="AS7" i="7"/>
  <c r="AQ7" i="7"/>
  <c r="AW56" i="6" l="1"/>
  <c r="AU56" i="6"/>
  <c r="AS56" i="6"/>
  <c r="AQ56" i="6"/>
  <c r="AW55" i="6"/>
  <c r="AU55" i="6"/>
  <c r="AS55" i="6"/>
  <c r="AQ55" i="6"/>
  <c r="AW54" i="6"/>
  <c r="AU54" i="6"/>
  <c r="AS54" i="6"/>
  <c r="AQ54" i="6"/>
  <c r="AW53" i="6"/>
  <c r="AU53" i="6"/>
  <c r="AS53" i="6"/>
  <c r="AQ53" i="6"/>
  <c r="AW45" i="6"/>
  <c r="AU45" i="6"/>
  <c r="AS45" i="6"/>
  <c r="AQ45" i="6"/>
  <c r="AW44" i="6"/>
  <c r="AU44" i="6"/>
  <c r="AS44" i="6"/>
  <c r="AQ44" i="6"/>
  <c r="AW43" i="6"/>
  <c r="AU43" i="6"/>
  <c r="AS43" i="6"/>
  <c r="AQ43" i="6"/>
  <c r="AW42" i="6"/>
  <c r="AU42" i="6"/>
  <c r="AS42" i="6"/>
  <c r="AQ42" i="6"/>
  <c r="AW41" i="6"/>
  <c r="AU41" i="6"/>
  <c r="AS41" i="6"/>
  <c r="AQ41" i="6"/>
  <c r="AW40" i="6"/>
  <c r="AU40" i="6"/>
  <c r="AS40" i="6"/>
  <c r="AQ40" i="6"/>
  <c r="AW39" i="6"/>
  <c r="AU39" i="6"/>
  <c r="AS39" i="6"/>
  <c r="AQ39" i="6"/>
  <c r="AW38" i="6"/>
  <c r="AU38" i="6"/>
  <c r="AS38" i="6"/>
  <c r="AQ38" i="6"/>
  <c r="AW29" i="6"/>
  <c r="Q219" i="1" s="1"/>
  <c r="AU29" i="6"/>
  <c r="AS29" i="6"/>
  <c r="AQ29" i="6"/>
  <c r="AW28" i="6"/>
  <c r="AU28" i="6"/>
  <c r="AS28" i="6"/>
  <c r="AQ28" i="6"/>
  <c r="AW27" i="6"/>
  <c r="AU27" i="6"/>
  <c r="AS27" i="6"/>
  <c r="AQ27" i="6"/>
  <c r="AW26" i="6"/>
  <c r="AU26" i="6"/>
  <c r="AS26" i="6"/>
  <c r="AQ26" i="6"/>
  <c r="AW25" i="6"/>
  <c r="AU25" i="6"/>
  <c r="AS25" i="6"/>
  <c r="AQ25" i="6"/>
  <c r="AW24" i="6"/>
  <c r="AU24" i="6"/>
  <c r="AS24" i="6"/>
  <c r="AQ24" i="6"/>
  <c r="AW16" i="6"/>
  <c r="AU16" i="6"/>
  <c r="AS16" i="6"/>
  <c r="AQ16" i="6"/>
  <c r="AW15" i="6"/>
  <c r="AU15" i="6"/>
  <c r="AS15" i="6"/>
  <c r="AQ15" i="6"/>
  <c r="AW14" i="6"/>
  <c r="AU14" i="6"/>
  <c r="AS14" i="6"/>
  <c r="AQ14" i="6"/>
  <c r="AW13" i="6"/>
  <c r="AU13" i="6"/>
  <c r="AS13" i="6"/>
  <c r="AQ13" i="6"/>
  <c r="AW12" i="6"/>
  <c r="AU12" i="6"/>
  <c r="AS12" i="6"/>
  <c r="AQ12" i="6"/>
  <c r="AW11" i="6"/>
  <c r="AU11" i="6"/>
  <c r="AS11" i="6"/>
  <c r="AQ11" i="6"/>
  <c r="AW10" i="6"/>
  <c r="AU10" i="6"/>
  <c r="AS10" i="6"/>
  <c r="AQ10" i="6"/>
  <c r="AW9" i="6"/>
  <c r="AU9" i="6"/>
  <c r="AS9" i="6"/>
  <c r="AQ9" i="6"/>
  <c r="AW8" i="6"/>
  <c r="AU8" i="6"/>
  <c r="AS8" i="6"/>
  <c r="AQ8" i="6"/>
  <c r="AW7" i="6"/>
  <c r="AU7" i="6"/>
  <c r="AS7" i="6"/>
  <c r="AQ7" i="6"/>
  <c r="AW52" i="5"/>
  <c r="AU52" i="5"/>
  <c r="AS52" i="5"/>
  <c r="AQ52" i="5"/>
  <c r="AW51" i="5"/>
  <c r="AU51" i="5"/>
  <c r="AS51" i="5"/>
  <c r="AQ51" i="5"/>
  <c r="AW50" i="5"/>
  <c r="AU50" i="5"/>
  <c r="AS50" i="5"/>
  <c r="AQ50" i="5"/>
  <c r="AW49" i="5"/>
  <c r="AU49" i="5"/>
  <c r="AS49" i="5"/>
  <c r="AQ49" i="5"/>
  <c r="AW41" i="5"/>
  <c r="AU41" i="5"/>
  <c r="AS41" i="5"/>
  <c r="AQ41" i="5"/>
  <c r="AW40" i="5"/>
  <c r="AU40" i="5"/>
  <c r="AS40" i="5"/>
  <c r="AQ40" i="5"/>
  <c r="AW39" i="5"/>
  <c r="AU39" i="5"/>
  <c r="AS39" i="5"/>
  <c r="AQ39" i="5"/>
  <c r="AW38" i="5"/>
  <c r="AU38" i="5"/>
  <c r="AS38" i="5"/>
  <c r="AQ38" i="5"/>
  <c r="AW37" i="5"/>
  <c r="AU37" i="5"/>
  <c r="AS37" i="5"/>
  <c r="AQ37" i="5"/>
  <c r="AW29" i="5"/>
  <c r="AU29" i="5"/>
  <c r="AS29" i="5"/>
  <c r="AQ29" i="5"/>
  <c r="AW28" i="5"/>
  <c r="AU28" i="5"/>
  <c r="AS28" i="5"/>
  <c r="AQ28" i="5"/>
  <c r="AW27" i="5"/>
  <c r="AU27" i="5"/>
  <c r="AS27" i="5"/>
  <c r="AQ27" i="5"/>
  <c r="AW19" i="5"/>
  <c r="AU19" i="5"/>
  <c r="AS19" i="5"/>
  <c r="AQ19" i="5"/>
  <c r="AW18" i="5"/>
  <c r="AU18" i="5"/>
  <c r="AS18" i="5"/>
  <c r="AQ18" i="5"/>
  <c r="AW17" i="5"/>
  <c r="AU17" i="5"/>
  <c r="AS17" i="5"/>
  <c r="AQ17" i="5"/>
  <c r="AW9" i="5"/>
  <c r="AU9" i="5"/>
  <c r="AS9" i="5"/>
  <c r="AQ9" i="5"/>
  <c r="AW8" i="5"/>
  <c r="AU8" i="5"/>
  <c r="AS8" i="5"/>
  <c r="AQ8" i="5"/>
  <c r="AW7" i="5"/>
  <c r="AU7" i="5"/>
  <c r="AS7" i="5"/>
  <c r="AQ7" i="5"/>
  <c r="AW69" i="4"/>
  <c r="AU69" i="4"/>
  <c r="AS69" i="4"/>
  <c r="AQ69" i="4"/>
  <c r="AW61" i="4"/>
  <c r="AU61" i="4"/>
  <c r="AS61" i="4"/>
  <c r="AQ61" i="4"/>
  <c r="AW60" i="4"/>
  <c r="AU60" i="4"/>
  <c r="AS60" i="4"/>
  <c r="AQ60" i="4"/>
  <c r="AW59" i="4"/>
  <c r="AU59" i="4"/>
  <c r="AS59" i="4"/>
  <c r="AQ59" i="4"/>
  <c r="AW51" i="4"/>
  <c r="AU51" i="4"/>
  <c r="AS51" i="4"/>
  <c r="AQ51" i="4"/>
  <c r="AW50" i="4"/>
  <c r="AU50" i="4"/>
  <c r="AS50" i="4"/>
  <c r="AQ50" i="4"/>
  <c r="AW49" i="4"/>
  <c r="AU49" i="4"/>
  <c r="AS49" i="4"/>
  <c r="AQ49" i="4"/>
  <c r="AW48" i="4"/>
  <c r="AU48" i="4"/>
  <c r="AS48" i="4"/>
  <c r="AQ48" i="4"/>
  <c r="AW47" i="4"/>
  <c r="AU47" i="4"/>
  <c r="AS47" i="4"/>
  <c r="AQ47" i="4"/>
  <c r="AW46" i="4"/>
  <c r="AU46" i="4"/>
  <c r="AS46" i="4"/>
  <c r="AQ46" i="4"/>
  <c r="AW45" i="4"/>
  <c r="AU45" i="4"/>
  <c r="AS45" i="4"/>
  <c r="AQ45" i="4"/>
  <c r="AW44" i="4"/>
  <c r="AU44" i="4"/>
  <c r="AS44" i="4"/>
  <c r="AQ44" i="4"/>
  <c r="AW43" i="4"/>
  <c r="AU43" i="4"/>
  <c r="AS43" i="4"/>
  <c r="AQ43" i="4"/>
  <c r="AW42" i="4"/>
  <c r="AU42" i="4"/>
  <c r="AS42" i="4"/>
  <c r="AQ42" i="4"/>
  <c r="AW41" i="4"/>
  <c r="AU41" i="4"/>
  <c r="AS41" i="4"/>
  <c r="AQ41" i="4"/>
  <c r="AW40" i="4"/>
  <c r="AU40" i="4"/>
  <c r="AS40" i="4"/>
  <c r="AQ40" i="4"/>
  <c r="AW39" i="4"/>
  <c r="AU39" i="4"/>
  <c r="AS39" i="4"/>
  <c r="AQ39" i="4"/>
  <c r="AW38" i="4"/>
  <c r="AU38" i="4"/>
  <c r="AS38" i="4"/>
  <c r="AQ38" i="4"/>
  <c r="AW37" i="4"/>
  <c r="AU37" i="4"/>
  <c r="AS37" i="4"/>
  <c r="AQ37" i="4"/>
  <c r="AW36" i="4"/>
  <c r="AU36" i="4"/>
  <c r="AS36" i="4"/>
  <c r="AQ36" i="4"/>
  <c r="AW35" i="4"/>
  <c r="AU35" i="4"/>
  <c r="AS35" i="4"/>
  <c r="AQ35" i="4"/>
  <c r="AW34" i="4"/>
  <c r="AU34" i="4"/>
  <c r="AS34" i="4"/>
  <c r="AQ34" i="4"/>
  <c r="AW33" i="4"/>
  <c r="AU33" i="4"/>
  <c r="AS33" i="4"/>
  <c r="AQ33" i="4"/>
  <c r="AW32" i="4"/>
  <c r="AU32" i="4"/>
  <c r="AS32" i="4"/>
  <c r="AQ32" i="4"/>
  <c r="AW31" i="4"/>
  <c r="AU31" i="4"/>
  <c r="AS31" i="4"/>
  <c r="AQ31" i="4"/>
  <c r="AW30" i="4"/>
  <c r="AU30" i="4"/>
  <c r="AS30" i="4"/>
  <c r="AQ30" i="4"/>
  <c r="AW29" i="4"/>
  <c r="AU29" i="4"/>
  <c r="AS29" i="4"/>
  <c r="AQ29" i="4"/>
  <c r="AW28" i="4"/>
  <c r="AU28" i="4"/>
  <c r="AS28" i="4"/>
  <c r="AQ28" i="4"/>
  <c r="AW27" i="4"/>
  <c r="AU27" i="4"/>
  <c r="AS27" i="4"/>
  <c r="AQ27" i="4"/>
  <c r="AW26" i="4"/>
  <c r="AU26" i="4"/>
  <c r="AS26" i="4"/>
  <c r="AQ26" i="4"/>
  <c r="AW25" i="4"/>
  <c r="AU25" i="4"/>
  <c r="AS25" i="4"/>
  <c r="AQ25" i="4"/>
  <c r="AW24" i="4"/>
  <c r="AU24" i="4"/>
  <c r="AS24" i="4"/>
  <c r="AQ24" i="4"/>
  <c r="AW23" i="4"/>
  <c r="AU23" i="4"/>
  <c r="AS23" i="4"/>
  <c r="AQ23" i="4"/>
  <c r="AW15" i="4"/>
  <c r="AU15" i="4"/>
  <c r="AS15" i="4"/>
  <c r="AQ15" i="4"/>
  <c r="AW14" i="4"/>
  <c r="AU14" i="4"/>
  <c r="AS14" i="4"/>
  <c r="AQ14" i="4"/>
  <c r="AW13" i="4"/>
  <c r="AU13" i="4"/>
  <c r="AS13" i="4"/>
  <c r="AQ13" i="4"/>
  <c r="AW12" i="4"/>
  <c r="AU12" i="4"/>
  <c r="AS12" i="4"/>
  <c r="AQ12" i="4"/>
  <c r="AW11" i="4"/>
  <c r="AU11" i="4"/>
  <c r="AS11" i="4"/>
  <c r="AQ11" i="4"/>
  <c r="AW10" i="4"/>
  <c r="AU10" i="4"/>
  <c r="AS10" i="4"/>
  <c r="AQ10" i="4"/>
  <c r="AW9" i="4"/>
  <c r="AU9" i="4"/>
  <c r="AS9" i="4"/>
  <c r="AQ9" i="4"/>
  <c r="AW16" i="3"/>
  <c r="AW56" i="3"/>
  <c r="AU56" i="3"/>
  <c r="AS56" i="3"/>
  <c r="AQ56" i="3"/>
  <c r="AW55" i="3"/>
  <c r="AU55" i="3"/>
  <c r="AS55" i="3"/>
  <c r="AQ55" i="3"/>
  <c r="AW54" i="3"/>
  <c r="AU54" i="3"/>
  <c r="AS54" i="3"/>
  <c r="AQ54" i="3"/>
  <c r="AW53" i="3"/>
  <c r="AU53" i="3"/>
  <c r="AS53" i="3"/>
  <c r="AQ53" i="3"/>
  <c r="AW45" i="3"/>
  <c r="AU45" i="3"/>
  <c r="AS45" i="3"/>
  <c r="AQ45" i="3"/>
  <c r="AW44" i="3"/>
  <c r="AU44" i="3"/>
  <c r="AS44" i="3"/>
  <c r="AQ44" i="3"/>
  <c r="AW42" i="3"/>
  <c r="AU42" i="3"/>
  <c r="AS42" i="3"/>
  <c r="AQ42" i="3"/>
  <c r="AW41" i="3"/>
  <c r="AU41" i="3"/>
  <c r="AS41" i="3"/>
  <c r="AQ41" i="3"/>
  <c r="AW40" i="3"/>
  <c r="AU40" i="3"/>
  <c r="AS40" i="3"/>
  <c r="AQ40" i="3"/>
  <c r="AW23" i="3"/>
  <c r="AU23" i="3"/>
  <c r="AS23" i="3"/>
  <c r="AQ23" i="3"/>
  <c r="AW22" i="3"/>
  <c r="AU22" i="3"/>
  <c r="AS22" i="3"/>
  <c r="AQ22" i="3"/>
  <c r="AW21" i="3"/>
  <c r="AU21" i="3"/>
  <c r="AS21" i="3"/>
  <c r="AQ21" i="3"/>
  <c r="AW20" i="3"/>
  <c r="AU20" i="3"/>
  <c r="AS20" i="3"/>
  <c r="AQ20" i="3"/>
  <c r="AW19" i="3"/>
  <c r="AU19" i="3"/>
  <c r="AS19" i="3"/>
  <c r="AQ19" i="3"/>
  <c r="AW18" i="3"/>
  <c r="AU18" i="3"/>
  <c r="AS18" i="3"/>
  <c r="AQ18" i="3"/>
  <c r="AW17" i="3"/>
  <c r="AU17" i="3"/>
  <c r="AS17" i="3"/>
  <c r="AQ17" i="3"/>
  <c r="AU16" i="3"/>
  <c r="AS16" i="3"/>
  <c r="AQ16" i="3"/>
  <c r="AW8" i="3"/>
  <c r="AU8" i="3"/>
  <c r="AS8" i="3"/>
  <c r="AQ8" i="3"/>
  <c r="AW7" i="3"/>
  <c r="AU7" i="3"/>
  <c r="AS7" i="3"/>
  <c r="AQ7" i="3"/>
  <c r="AL41" i="5" l="1"/>
  <c r="AJ41" i="5"/>
  <c r="AH41" i="5"/>
  <c r="AE41" i="5"/>
  <c r="AC41" i="5"/>
  <c r="AA41" i="5"/>
  <c r="Y41" i="5"/>
  <c r="R40" i="5"/>
  <c r="AL8" i="5" l="1"/>
  <c r="AJ8" i="5"/>
  <c r="AH8" i="5"/>
  <c r="AE8" i="5"/>
  <c r="AC8" i="5"/>
  <c r="AA8" i="5"/>
  <c r="Y8" i="5"/>
  <c r="V8" i="5"/>
  <c r="T8" i="5"/>
  <c r="R8" i="5"/>
  <c r="P8" i="5"/>
  <c r="AL7" i="5"/>
  <c r="AJ7" i="5"/>
  <c r="AH7" i="5"/>
  <c r="AE7" i="5"/>
  <c r="AC7" i="5"/>
  <c r="AA7" i="5"/>
  <c r="AN42" i="9" l="1"/>
  <c r="P349" i="1" s="1"/>
  <c r="AL42" i="9"/>
  <c r="AJ42" i="9"/>
  <c r="AH42" i="9"/>
  <c r="AE42" i="9"/>
  <c r="O349" i="1" s="1"/>
  <c r="AC42" i="9"/>
  <c r="AA42" i="9"/>
  <c r="Y42" i="9"/>
  <c r="V42" i="9"/>
  <c r="N349" i="1" s="1"/>
  <c r="T42" i="9"/>
  <c r="R42" i="9"/>
  <c r="P42" i="9"/>
  <c r="AN41" i="9"/>
  <c r="P348" i="1" s="1"/>
  <c r="AL41" i="9"/>
  <c r="AJ41" i="9"/>
  <c r="AH41" i="9"/>
  <c r="AE41" i="9"/>
  <c r="O348" i="1" s="1"/>
  <c r="AC41" i="9"/>
  <c r="AA41" i="9"/>
  <c r="Y41" i="9"/>
  <c r="V41" i="9"/>
  <c r="N348" i="1" s="1"/>
  <c r="T41" i="9"/>
  <c r="R41" i="9"/>
  <c r="P41" i="9"/>
  <c r="AN33" i="9"/>
  <c r="P340" i="1" s="1"/>
  <c r="AL33" i="9"/>
  <c r="AJ33" i="9"/>
  <c r="AH33" i="9"/>
  <c r="AE33" i="9"/>
  <c r="O340" i="1" s="1"/>
  <c r="AC33" i="9"/>
  <c r="AA33" i="9"/>
  <c r="Y33" i="9"/>
  <c r="N340" i="1"/>
  <c r="AN32" i="9"/>
  <c r="P339" i="1" s="1"/>
  <c r="AL32" i="9"/>
  <c r="AJ32" i="9"/>
  <c r="AH32" i="9"/>
  <c r="AE32" i="9"/>
  <c r="O339" i="1" s="1"/>
  <c r="AC32" i="9"/>
  <c r="AA32" i="9"/>
  <c r="Y32" i="9"/>
  <c r="V32" i="9"/>
  <c r="N339" i="1" s="1"/>
  <c r="T32" i="9"/>
  <c r="R32" i="9"/>
  <c r="P32" i="9"/>
  <c r="AN31" i="9"/>
  <c r="P338" i="1" s="1"/>
  <c r="AL31" i="9"/>
  <c r="AJ31" i="9"/>
  <c r="AH31" i="9"/>
  <c r="AE31" i="9"/>
  <c r="O338" i="1" s="1"/>
  <c r="AC31" i="9"/>
  <c r="AA31" i="9"/>
  <c r="Y31" i="9"/>
  <c r="V31" i="9"/>
  <c r="N338" i="1" s="1"/>
  <c r="T31" i="9"/>
  <c r="R31" i="9"/>
  <c r="P31" i="9"/>
  <c r="AN30" i="9"/>
  <c r="P337" i="1" s="1"/>
  <c r="AL30" i="9"/>
  <c r="AJ30" i="9"/>
  <c r="AH30" i="9"/>
  <c r="AE30" i="9"/>
  <c r="O337" i="1" s="1"/>
  <c r="AC30" i="9"/>
  <c r="AA30" i="9"/>
  <c r="Y30" i="9"/>
  <c r="V30" i="9"/>
  <c r="N337" i="1" s="1"/>
  <c r="T30" i="9"/>
  <c r="R30" i="9"/>
  <c r="P30" i="9"/>
  <c r="AN29" i="9"/>
  <c r="P336" i="1" s="1"/>
  <c r="AL29" i="9"/>
  <c r="AJ29" i="9"/>
  <c r="AH29" i="9"/>
  <c r="AE29" i="9"/>
  <c r="O336" i="1" s="1"/>
  <c r="AC29" i="9"/>
  <c r="AA29" i="9"/>
  <c r="Y29" i="9"/>
  <c r="V29" i="9"/>
  <c r="N336" i="1" s="1"/>
  <c r="T29" i="9"/>
  <c r="R29" i="9"/>
  <c r="P29" i="9"/>
  <c r="AN28" i="9"/>
  <c r="P335" i="1" s="1"/>
  <c r="AL28" i="9"/>
  <c r="AJ28" i="9"/>
  <c r="AH28" i="9"/>
  <c r="AE28" i="9"/>
  <c r="O335" i="1" s="1"/>
  <c r="AC28" i="9"/>
  <c r="AA28" i="9"/>
  <c r="Y28" i="9"/>
  <c r="V28" i="9"/>
  <c r="N335" i="1" s="1"/>
  <c r="T28" i="9"/>
  <c r="R28" i="9"/>
  <c r="P28" i="9"/>
  <c r="AN20" i="9"/>
  <c r="P327" i="1" s="1"/>
  <c r="AL20" i="9"/>
  <c r="AJ20" i="9"/>
  <c r="AH20" i="9"/>
  <c r="AE20" i="9"/>
  <c r="O327" i="1" s="1"/>
  <c r="AC20" i="9"/>
  <c r="AA20" i="9"/>
  <c r="Y20" i="9"/>
  <c r="V20" i="9"/>
  <c r="N327" i="1" s="1"/>
  <c r="T20" i="9"/>
  <c r="R20" i="9"/>
  <c r="P20" i="9"/>
  <c r="AN19" i="9"/>
  <c r="P326" i="1" s="1"/>
  <c r="AL19" i="9"/>
  <c r="AJ19" i="9"/>
  <c r="AH19" i="9"/>
  <c r="AE19" i="9"/>
  <c r="O326" i="1" s="1"/>
  <c r="AC19" i="9"/>
  <c r="AA19" i="9"/>
  <c r="Y19" i="9"/>
  <c r="V19" i="9"/>
  <c r="N326" i="1" s="1"/>
  <c r="T19" i="9"/>
  <c r="R19" i="9"/>
  <c r="P19" i="9"/>
  <c r="AN18" i="9"/>
  <c r="P325" i="1" s="1"/>
  <c r="AL18" i="9"/>
  <c r="AJ18" i="9"/>
  <c r="AH18" i="9"/>
  <c r="AE18" i="9"/>
  <c r="O325" i="1" s="1"/>
  <c r="AC18" i="9"/>
  <c r="AA18" i="9"/>
  <c r="Y18" i="9"/>
  <c r="V18" i="9"/>
  <c r="N325" i="1" s="1"/>
  <c r="T18" i="9"/>
  <c r="R18" i="9"/>
  <c r="P18" i="9"/>
  <c r="O317" i="1"/>
  <c r="N317" i="1"/>
  <c r="V10" i="9"/>
  <c r="T10" i="9"/>
  <c r="R10" i="9"/>
  <c r="P10" i="9"/>
  <c r="AN9" i="9"/>
  <c r="AL9" i="9"/>
  <c r="AJ9" i="9"/>
  <c r="AH9" i="9"/>
  <c r="AE9" i="9"/>
  <c r="O316" i="1" s="1"/>
  <c r="AC9" i="9"/>
  <c r="AA9" i="9"/>
  <c r="Y9" i="9"/>
  <c r="V9" i="9"/>
  <c r="N316" i="1" s="1"/>
  <c r="T9" i="9"/>
  <c r="R9" i="9"/>
  <c r="P9" i="9"/>
  <c r="V8" i="9"/>
  <c r="N315" i="1" s="1"/>
  <c r="T8" i="9"/>
  <c r="R8" i="9"/>
  <c r="P8" i="9"/>
  <c r="AN7" i="9"/>
  <c r="P314" i="1" s="1"/>
  <c r="AL7" i="9"/>
  <c r="AJ7" i="9"/>
  <c r="AH7" i="9"/>
  <c r="AE7" i="9"/>
  <c r="O314" i="1" s="1"/>
  <c r="AC7" i="9"/>
  <c r="AA7" i="9"/>
  <c r="Y7" i="9"/>
  <c r="V7" i="9"/>
  <c r="N314" i="1" s="1"/>
  <c r="T7" i="9"/>
  <c r="R7" i="9"/>
  <c r="P7" i="9"/>
  <c r="P21" i="8"/>
  <c r="R21" i="8"/>
  <c r="T21" i="8"/>
  <c r="V21" i="8"/>
  <c r="N280" i="1" s="1"/>
  <c r="Y21" i="8"/>
  <c r="AA21" i="8"/>
  <c r="AC21" i="8"/>
  <c r="AE21" i="8"/>
  <c r="O280" i="1" s="1"/>
  <c r="AH21" i="8"/>
  <c r="AJ21" i="8"/>
  <c r="AL21" i="8"/>
  <c r="AN21" i="8"/>
  <c r="P280" i="1" s="1"/>
  <c r="AN47" i="8"/>
  <c r="P306" i="1" s="1"/>
  <c r="AL47" i="8"/>
  <c r="AJ47" i="8"/>
  <c r="AH47" i="8"/>
  <c r="AE47" i="8"/>
  <c r="O306" i="1" s="1"/>
  <c r="AC47" i="8"/>
  <c r="AA47" i="8"/>
  <c r="Y47" i="8"/>
  <c r="V47" i="8"/>
  <c r="N306" i="1" s="1"/>
  <c r="T47" i="8"/>
  <c r="R47" i="8"/>
  <c r="P47" i="8"/>
  <c r="AN46" i="8"/>
  <c r="P305" i="1" s="1"/>
  <c r="AL46" i="8"/>
  <c r="AJ46" i="8"/>
  <c r="AH46" i="8"/>
  <c r="AE46" i="8"/>
  <c r="O305" i="1" s="1"/>
  <c r="AC46" i="8"/>
  <c r="AA46" i="8"/>
  <c r="Y46" i="8"/>
  <c r="V46" i="8"/>
  <c r="N305" i="1" s="1"/>
  <c r="T46" i="8"/>
  <c r="R46" i="8"/>
  <c r="P46" i="8"/>
  <c r="AN45" i="8"/>
  <c r="P304" i="1" s="1"/>
  <c r="AL45" i="8"/>
  <c r="AJ45" i="8"/>
  <c r="AH45" i="8"/>
  <c r="AE45" i="8"/>
  <c r="O304" i="1" s="1"/>
  <c r="AC45" i="8"/>
  <c r="AA45" i="8"/>
  <c r="Y45" i="8"/>
  <c r="V45" i="8"/>
  <c r="N304" i="1" s="1"/>
  <c r="T45" i="8"/>
  <c r="R45" i="8"/>
  <c r="AN37" i="8"/>
  <c r="P296" i="1" s="1"/>
  <c r="AL37" i="8"/>
  <c r="AJ37" i="8"/>
  <c r="AH37" i="8"/>
  <c r="AE37" i="8"/>
  <c r="O296" i="1" s="1"/>
  <c r="AC37" i="8"/>
  <c r="AA37" i="8"/>
  <c r="Y37" i="8"/>
  <c r="V37" i="8"/>
  <c r="N296" i="1" s="1"/>
  <c r="T37" i="8"/>
  <c r="R37" i="8"/>
  <c r="P37" i="8"/>
  <c r="AN36" i="8"/>
  <c r="P295" i="1" s="1"/>
  <c r="AL36" i="8"/>
  <c r="AJ36" i="8"/>
  <c r="AH36" i="8"/>
  <c r="AE36" i="8"/>
  <c r="O295" i="1" s="1"/>
  <c r="AC36" i="8"/>
  <c r="AA36" i="8"/>
  <c r="Y36" i="8"/>
  <c r="V36" i="8"/>
  <c r="N295" i="1" s="1"/>
  <c r="T36" i="8"/>
  <c r="R36" i="8"/>
  <c r="P36" i="8"/>
  <c r="AN35" i="8"/>
  <c r="P294" i="1" s="1"/>
  <c r="AL35" i="8"/>
  <c r="AJ35" i="8"/>
  <c r="AH35" i="8"/>
  <c r="AE35" i="8"/>
  <c r="O294" i="1" s="1"/>
  <c r="AC35" i="8"/>
  <c r="AA35" i="8"/>
  <c r="Y35" i="8"/>
  <c r="V35" i="8"/>
  <c r="N294" i="1" s="1"/>
  <c r="T35" i="8"/>
  <c r="R35" i="8"/>
  <c r="P35" i="8"/>
  <c r="AN34" i="8"/>
  <c r="P293" i="1" s="1"/>
  <c r="AL34" i="8"/>
  <c r="AJ34" i="8"/>
  <c r="AH34" i="8"/>
  <c r="AE34" i="8"/>
  <c r="O293" i="1" s="1"/>
  <c r="AC34" i="8"/>
  <c r="AA34" i="8"/>
  <c r="Y34" i="8"/>
  <c r="N293" i="1"/>
  <c r="P34" i="8"/>
  <c r="AN33" i="8"/>
  <c r="P292" i="1" s="1"/>
  <c r="AL33" i="8"/>
  <c r="AJ33" i="8"/>
  <c r="AH33" i="8"/>
  <c r="AE33" i="8"/>
  <c r="O292" i="1" s="1"/>
  <c r="AC33" i="8"/>
  <c r="AA33" i="8"/>
  <c r="Y33" i="8"/>
  <c r="V33" i="8"/>
  <c r="N292" i="1" s="1"/>
  <c r="T33" i="8"/>
  <c r="R33" i="8"/>
  <c r="P33" i="8"/>
  <c r="AN32" i="8"/>
  <c r="P291" i="1" s="1"/>
  <c r="AL32" i="8"/>
  <c r="AJ32" i="8"/>
  <c r="AH32" i="8"/>
  <c r="AE32" i="8"/>
  <c r="O291" i="1" s="1"/>
  <c r="AC32" i="8"/>
  <c r="AA32" i="8"/>
  <c r="Y32" i="8"/>
  <c r="V32" i="8"/>
  <c r="N291" i="1" s="1"/>
  <c r="T32" i="8"/>
  <c r="R32" i="8"/>
  <c r="P32" i="8"/>
  <c r="AN24" i="8"/>
  <c r="P283" i="1" s="1"/>
  <c r="AL24" i="8"/>
  <c r="AJ24" i="8"/>
  <c r="AH24" i="8"/>
  <c r="AE24" i="8"/>
  <c r="O283" i="1" s="1"/>
  <c r="AC24" i="8"/>
  <c r="AA24" i="8"/>
  <c r="Y24" i="8"/>
  <c r="V24" i="8"/>
  <c r="N283" i="1" s="1"/>
  <c r="T24" i="8"/>
  <c r="R24" i="8"/>
  <c r="P24" i="8"/>
  <c r="AN22" i="8"/>
  <c r="P281" i="1" s="1"/>
  <c r="AL22" i="8"/>
  <c r="AJ22" i="8"/>
  <c r="AH22" i="8"/>
  <c r="AE22" i="8"/>
  <c r="O281" i="1" s="1"/>
  <c r="AC22" i="8"/>
  <c r="AA22" i="8"/>
  <c r="Y22" i="8"/>
  <c r="V22" i="8"/>
  <c r="N281" i="1" s="1"/>
  <c r="T22" i="8"/>
  <c r="R22" i="8"/>
  <c r="P22" i="8"/>
  <c r="AN23" i="8"/>
  <c r="P282" i="1" s="1"/>
  <c r="AL23" i="8"/>
  <c r="AJ23" i="8"/>
  <c r="AH23" i="8"/>
  <c r="AE23" i="8"/>
  <c r="O282" i="1" s="1"/>
  <c r="AC23" i="8"/>
  <c r="AA23" i="8"/>
  <c r="Y23" i="8"/>
  <c r="V23" i="8"/>
  <c r="N282" i="1" s="1"/>
  <c r="T23" i="8"/>
  <c r="R23" i="8"/>
  <c r="P23" i="8"/>
  <c r="O272" i="1"/>
  <c r="N272" i="1"/>
  <c r="AN13" i="8"/>
  <c r="AL13" i="8"/>
  <c r="AJ13" i="8"/>
  <c r="AH13" i="8"/>
  <c r="AE13" i="8"/>
  <c r="O271" i="1" s="1"/>
  <c r="AC13" i="8"/>
  <c r="AA13" i="8"/>
  <c r="Y13" i="8"/>
  <c r="V13" i="8"/>
  <c r="N271" i="1" s="1"/>
  <c r="T13" i="8"/>
  <c r="R13" i="8"/>
  <c r="P13" i="8"/>
  <c r="AN12" i="8"/>
  <c r="P270" i="1" s="1"/>
  <c r="AL12" i="8"/>
  <c r="AJ12" i="8"/>
  <c r="AH12" i="8"/>
  <c r="AE12" i="8"/>
  <c r="O270" i="1" s="1"/>
  <c r="AC12" i="8"/>
  <c r="AA12" i="8"/>
  <c r="Y12" i="8"/>
  <c r="V12" i="8"/>
  <c r="N270" i="1" s="1"/>
  <c r="T12" i="8"/>
  <c r="R12" i="8"/>
  <c r="P12" i="8"/>
  <c r="AN11" i="8"/>
  <c r="AL11" i="8"/>
  <c r="AH11" i="8"/>
  <c r="AE11" i="8"/>
  <c r="AC11" i="8"/>
  <c r="AA11" i="8"/>
  <c r="Y11" i="8"/>
  <c r="V11" i="8"/>
  <c r="T11" i="8"/>
  <c r="R11" i="8"/>
  <c r="P11" i="8"/>
  <c r="AN10" i="8"/>
  <c r="P269" i="1" s="1"/>
  <c r="AL10" i="8"/>
  <c r="AJ10" i="8"/>
  <c r="AH10" i="8"/>
  <c r="AE10" i="8"/>
  <c r="O269" i="1" s="1"/>
  <c r="AC10" i="8"/>
  <c r="AA10" i="8"/>
  <c r="Y10" i="8"/>
  <c r="V10" i="8"/>
  <c r="N269" i="1" s="1"/>
  <c r="T10" i="8"/>
  <c r="R10" i="8"/>
  <c r="P10" i="8"/>
  <c r="AN9" i="8"/>
  <c r="P268" i="1" s="1"/>
  <c r="AL9" i="8"/>
  <c r="AJ9" i="8"/>
  <c r="AH9" i="8"/>
  <c r="AE9" i="8"/>
  <c r="O268" i="1" s="1"/>
  <c r="AC9" i="8"/>
  <c r="AA9" i="8"/>
  <c r="Y9" i="8"/>
  <c r="V9" i="8"/>
  <c r="N268" i="1" s="1"/>
  <c r="R9" i="8"/>
  <c r="P9" i="8"/>
  <c r="AN8" i="8"/>
  <c r="P267" i="1" s="1"/>
  <c r="AL8" i="8"/>
  <c r="AJ8" i="8"/>
  <c r="AH8" i="8"/>
  <c r="AE8" i="8"/>
  <c r="O267" i="1" s="1"/>
  <c r="AC8" i="8"/>
  <c r="AA8" i="8"/>
  <c r="Y8" i="8"/>
  <c r="V8" i="8"/>
  <c r="N267" i="1" s="1"/>
  <c r="T8" i="8"/>
  <c r="R8" i="8"/>
  <c r="P8" i="8"/>
  <c r="AN7" i="8"/>
  <c r="P266" i="1" s="1"/>
  <c r="AL7" i="8"/>
  <c r="AJ7" i="8"/>
  <c r="AH7" i="8"/>
  <c r="AE7" i="8"/>
  <c r="O266" i="1" s="1"/>
  <c r="AC7" i="8"/>
  <c r="AA7" i="8"/>
  <c r="Y7" i="8"/>
  <c r="V7" i="8"/>
  <c r="N266" i="1" s="1"/>
  <c r="T7" i="8"/>
  <c r="R7" i="8"/>
  <c r="P7" i="8"/>
  <c r="AN11" i="7"/>
  <c r="P258" i="1" s="1"/>
  <c r="AL11" i="7"/>
  <c r="AJ11" i="7"/>
  <c r="AH11" i="7"/>
  <c r="AE11" i="7"/>
  <c r="O258" i="1" s="1"/>
  <c r="AC11" i="7"/>
  <c r="AA11" i="7"/>
  <c r="Y11" i="7"/>
  <c r="V11" i="7"/>
  <c r="N258" i="1" s="1"/>
  <c r="T11" i="7"/>
  <c r="R11" i="7"/>
  <c r="P11" i="7"/>
  <c r="AN10" i="7"/>
  <c r="P257" i="1" s="1"/>
  <c r="AL10" i="7"/>
  <c r="AJ10" i="7"/>
  <c r="AH10" i="7"/>
  <c r="AE10" i="7"/>
  <c r="O257" i="1" s="1"/>
  <c r="AC10" i="7"/>
  <c r="AA10" i="7"/>
  <c r="Y10" i="7"/>
  <c r="V10" i="7"/>
  <c r="N257" i="1" s="1"/>
  <c r="T10" i="7"/>
  <c r="R10" i="7"/>
  <c r="P10" i="7"/>
  <c r="AN9" i="7"/>
  <c r="P256" i="1" s="1"/>
  <c r="AL9" i="7"/>
  <c r="AJ9" i="7"/>
  <c r="AH9" i="7"/>
  <c r="AE9" i="7"/>
  <c r="O256" i="1" s="1"/>
  <c r="AC9" i="7"/>
  <c r="AA9" i="7"/>
  <c r="Y9" i="7"/>
  <c r="V9" i="7"/>
  <c r="N256" i="1" s="1"/>
  <c r="T9" i="7"/>
  <c r="R9" i="7"/>
  <c r="P9" i="7"/>
  <c r="AN8" i="7"/>
  <c r="P255" i="1" s="1"/>
  <c r="AL8" i="7"/>
  <c r="AJ8" i="7"/>
  <c r="AH8" i="7"/>
  <c r="AE8" i="7"/>
  <c r="O255" i="1" s="1"/>
  <c r="AC8" i="7"/>
  <c r="AA8" i="7"/>
  <c r="Y8" i="7"/>
  <c r="V8" i="7"/>
  <c r="N255" i="1" s="1"/>
  <c r="T8" i="7"/>
  <c r="R8" i="7"/>
  <c r="P8" i="7"/>
  <c r="AN7" i="7"/>
  <c r="P254" i="1" s="1"/>
  <c r="AL7" i="7"/>
  <c r="AJ7" i="7"/>
  <c r="AH7" i="7"/>
  <c r="AE7" i="7"/>
  <c r="O254" i="1" s="1"/>
  <c r="AC7" i="7"/>
  <c r="AA7" i="7"/>
  <c r="Y7" i="7"/>
  <c r="V7" i="7"/>
  <c r="N254" i="1" s="1"/>
  <c r="T7" i="7"/>
  <c r="R7" i="7"/>
  <c r="P7" i="7"/>
  <c r="O178" i="1"/>
  <c r="N178" i="1"/>
  <c r="P145" i="1"/>
  <c r="O145" i="1"/>
  <c r="N145" i="1"/>
  <c r="P24" i="6"/>
  <c r="R24" i="6"/>
  <c r="T24" i="6"/>
  <c r="V24" i="6"/>
  <c r="N214" i="1" s="1"/>
  <c r="Y24" i="6"/>
  <c r="AA24" i="6"/>
  <c r="AC24" i="6"/>
  <c r="AE24" i="6"/>
  <c r="O214" i="1" s="1"/>
  <c r="AH24" i="6"/>
  <c r="AJ24" i="6"/>
  <c r="AL24" i="6"/>
  <c r="AN24" i="6"/>
  <c r="P214" i="1" s="1"/>
  <c r="AN56" i="6"/>
  <c r="P246" i="1" s="1"/>
  <c r="AL56" i="6"/>
  <c r="AJ56" i="6"/>
  <c r="AH56" i="6"/>
  <c r="AE56" i="6"/>
  <c r="O246" i="1" s="1"/>
  <c r="AC56" i="6"/>
  <c r="AA56" i="6"/>
  <c r="Y56" i="6"/>
  <c r="N246" i="1"/>
  <c r="AN55" i="6"/>
  <c r="P245" i="1" s="1"/>
  <c r="AL55" i="6"/>
  <c r="AJ55" i="6"/>
  <c r="AH55" i="6"/>
  <c r="AE55" i="6"/>
  <c r="O245" i="1" s="1"/>
  <c r="AC55" i="6"/>
  <c r="AA55" i="6"/>
  <c r="Y55" i="6"/>
  <c r="N245" i="1"/>
  <c r="AN54" i="6"/>
  <c r="P244" i="1" s="1"/>
  <c r="AL54" i="6"/>
  <c r="AJ54" i="6"/>
  <c r="AH54" i="6"/>
  <c r="AE54" i="6"/>
  <c r="O244" i="1" s="1"/>
  <c r="AC54" i="6"/>
  <c r="AA54" i="6"/>
  <c r="Y54" i="6"/>
  <c r="N244" i="1"/>
  <c r="AN53" i="6"/>
  <c r="P243" i="1" s="1"/>
  <c r="AL53" i="6"/>
  <c r="AJ53" i="6"/>
  <c r="AH53" i="6"/>
  <c r="AE53" i="6"/>
  <c r="O243" i="1" s="1"/>
  <c r="AC53" i="6"/>
  <c r="AA53" i="6"/>
  <c r="Y53" i="6"/>
  <c r="N243" i="1"/>
  <c r="P53" i="6"/>
  <c r="AN45" i="6"/>
  <c r="P235" i="1" s="1"/>
  <c r="AL45" i="6"/>
  <c r="AJ45" i="6"/>
  <c r="AH45" i="6"/>
  <c r="AE45" i="6"/>
  <c r="O235" i="1" s="1"/>
  <c r="AC45" i="6"/>
  <c r="AA45" i="6"/>
  <c r="Y45" i="6"/>
  <c r="N235" i="1"/>
  <c r="AN44" i="6"/>
  <c r="P234" i="1" s="1"/>
  <c r="AL44" i="6"/>
  <c r="AJ44" i="6"/>
  <c r="AH44" i="6"/>
  <c r="AE44" i="6"/>
  <c r="O234" i="1" s="1"/>
  <c r="AC44" i="6"/>
  <c r="AA44" i="6"/>
  <c r="Y44" i="6"/>
  <c r="V44" i="6"/>
  <c r="N234" i="1" s="1"/>
  <c r="T44" i="6"/>
  <c r="R44" i="6"/>
  <c r="P44" i="6"/>
  <c r="AN43" i="6"/>
  <c r="P233" i="1" s="1"/>
  <c r="AL43" i="6"/>
  <c r="AJ43" i="6"/>
  <c r="AH43" i="6"/>
  <c r="AE43" i="6"/>
  <c r="O233" i="1" s="1"/>
  <c r="AC43" i="6"/>
  <c r="AA43" i="6"/>
  <c r="Y43" i="6"/>
  <c r="N233" i="1"/>
  <c r="AN42" i="6"/>
  <c r="P232" i="1" s="1"/>
  <c r="AL42" i="6"/>
  <c r="AJ42" i="6"/>
  <c r="AH42" i="6"/>
  <c r="AE42" i="6"/>
  <c r="O232" i="1" s="1"/>
  <c r="AC42" i="6"/>
  <c r="AA42" i="6"/>
  <c r="Y42" i="6"/>
  <c r="N232" i="1"/>
  <c r="P42" i="6"/>
  <c r="AN41" i="6"/>
  <c r="P231" i="1" s="1"/>
  <c r="AL41" i="6"/>
  <c r="AJ41" i="6"/>
  <c r="AH41" i="6"/>
  <c r="AE41" i="6"/>
  <c r="O231" i="1" s="1"/>
  <c r="AC41" i="6"/>
  <c r="AA41" i="6"/>
  <c r="Y41" i="6"/>
  <c r="V41" i="6"/>
  <c r="N231" i="1" s="1"/>
  <c r="T41" i="6"/>
  <c r="R41" i="6"/>
  <c r="P41" i="6"/>
  <c r="AN40" i="6"/>
  <c r="P230" i="1" s="1"/>
  <c r="AL40" i="6"/>
  <c r="AJ40" i="6"/>
  <c r="AE40" i="6"/>
  <c r="O230" i="1" s="1"/>
  <c r="AC40" i="6"/>
  <c r="AA40" i="6"/>
  <c r="Y40" i="6"/>
  <c r="V40" i="6"/>
  <c r="N230" i="1" s="1"/>
  <c r="T40" i="6"/>
  <c r="R40" i="6"/>
  <c r="P40" i="6"/>
  <c r="AN39" i="6"/>
  <c r="P229" i="1" s="1"/>
  <c r="AL39" i="6"/>
  <c r="AJ39" i="6"/>
  <c r="AH39" i="6"/>
  <c r="AE39" i="6"/>
  <c r="O229" i="1" s="1"/>
  <c r="AC39" i="6"/>
  <c r="AA39" i="6"/>
  <c r="N229" i="1"/>
  <c r="T39" i="6"/>
  <c r="R39" i="6"/>
  <c r="P39" i="6"/>
  <c r="AN38" i="6"/>
  <c r="P228" i="1" s="1"/>
  <c r="AL38" i="6"/>
  <c r="AJ38" i="6"/>
  <c r="AH38" i="6"/>
  <c r="AE38" i="6"/>
  <c r="O228" i="1" s="1"/>
  <c r="AC38" i="6"/>
  <c r="AA38" i="6"/>
  <c r="Y38" i="6"/>
  <c r="V38" i="6"/>
  <c r="N228" i="1" s="1"/>
  <c r="T38" i="6"/>
  <c r="R38" i="6"/>
  <c r="P38" i="6"/>
  <c r="AN29" i="6"/>
  <c r="P219" i="1" s="1"/>
  <c r="AL29" i="6"/>
  <c r="AJ29" i="6"/>
  <c r="AH29" i="6"/>
  <c r="AE29" i="6"/>
  <c r="O219" i="1" s="1"/>
  <c r="AC29" i="6"/>
  <c r="AA29" i="6"/>
  <c r="Y29" i="6"/>
  <c r="V29" i="6"/>
  <c r="N219" i="1" s="1"/>
  <c r="T29" i="6"/>
  <c r="R29" i="6"/>
  <c r="P29" i="6"/>
  <c r="AN28" i="6"/>
  <c r="P218" i="1" s="1"/>
  <c r="AL28" i="6"/>
  <c r="AJ28" i="6"/>
  <c r="AH28" i="6"/>
  <c r="AE28" i="6"/>
  <c r="O218" i="1" s="1"/>
  <c r="AC28" i="6"/>
  <c r="AA28" i="6"/>
  <c r="Y28" i="6"/>
  <c r="V28" i="6"/>
  <c r="N218" i="1" s="1"/>
  <c r="T28" i="6"/>
  <c r="R28" i="6"/>
  <c r="P28" i="6"/>
  <c r="AN27" i="6"/>
  <c r="P217" i="1" s="1"/>
  <c r="AL27" i="6"/>
  <c r="AJ27" i="6"/>
  <c r="AH27" i="6"/>
  <c r="AE27" i="6"/>
  <c r="O217" i="1" s="1"/>
  <c r="AC27" i="6"/>
  <c r="AA27" i="6"/>
  <c r="Y27" i="6"/>
  <c r="V27" i="6"/>
  <c r="N217" i="1" s="1"/>
  <c r="T27" i="6"/>
  <c r="R27" i="6"/>
  <c r="P27" i="6"/>
  <c r="AN26" i="6"/>
  <c r="P216" i="1" s="1"/>
  <c r="AL26" i="6"/>
  <c r="AJ26" i="6"/>
  <c r="AH26" i="6"/>
  <c r="AE26" i="6"/>
  <c r="O216" i="1" s="1"/>
  <c r="AC26" i="6"/>
  <c r="AA26" i="6"/>
  <c r="Y26" i="6"/>
  <c r="N216" i="1"/>
  <c r="AN25" i="6"/>
  <c r="P215" i="1" s="1"/>
  <c r="AL25" i="6"/>
  <c r="AJ25" i="6"/>
  <c r="AH25" i="6"/>
  <c r="AE25" i="6"/>
  <c r="O215" i="1" s="1"/>
  <c r="AC25" i="6"/>
  <c r="AA25" i="6"/>
  <c r="Y25" i="6"/>
  <c r="V25" i="6"/>
  <c r="N215" i="1" s="1"/>
  <c r="T25" i="6"/>
  <c r="R25" i="6"/>
  <c r="P25" i="6"/>
  <c r="AN16" i="6"/>
  <c r="P206" i="1" s="1"/>
  <c r="AJ16" i="6"/>
  <c r="AH16" i="6"/>
  <c r="AE16" i="6"/>
  <c r="O206" i="1" s="1"/>
  <c r="AC16" i="6"/>
  <c r="AA16" i="6"/>
  <c r="Y16" i="6"/>
  <c r="V16" i="6"/>
  <c r="N206" i="1" s="1"/>
  <c r="T16" i="6"/>
  <c r="R16" i="6"/>
  <c r="P16" i="6"/>
  <c r="AN15" i="6"/>
  <c r="P205" i="1" s="1"/>
  <c r="AL15" i="6"/>
  <c r="AJ15" i="6"/>
  <c r="AH15" i="6"/>
  <c r="AE15" i="6"/>
  <c r="O205" i="1" s="1"/>
  <c r="AC15" i="6"/>
  <c r="AA15" i="6"/>
  <c r="Y15" i="6"/>
  <c r="V15" i="6"/>
  <c r="N205" i="1" s="1"/>
  <c r="T15" i="6"/>
  <c r="R15" i="6"/>
  <c r="P15" i="6"/>
  <c r="AN14" i="6"/>
  <c r="AL14" i="6"/>
  <c r="AJ14" i="6"/>
  <c r="AH14" i="6"/>
  <c r="AE14" i="6"/>
  <c r="O204" i="1" s="1"/>
  <c r="AC14" i="6"/>
  <c r="AA14" i="6"/>
  <c r="Y14" i="6"/>
  <c r="V14" i="6"/>
  <c r="N204" i="1" s="1"/>
  <c r="T14" i="6"/>
  <c r="R14" i="6"/>
  <c r="P14" i="6"/>
  <c r="AN13" i="6"/>
  <c r="P203" i="1" s="1"/>
  <c r="AL13" i="6"/>
  <c r="AJ13" i="6"/>
  <c r="AH13" i="6"/>
  <c r="AE13" i="6"/>
  <c r="O203" i="1" s="1"/>
  <c r="AC13" i="6"/>
  <c r="AA13" i="6"/>
  <c r="Y13" i="6"/>
  <c r="V13" i="6"/>
  <c r="N203" i="1" s="1"/>
  <c r="T13" i="6"/>
  <c r="R13" i="6"/>
  <c r="P13" i="6"/>
  <c r="AN12" i="6"/>
  <c r="P202" i="1" s="1"/>
  <c r="AL12" i="6"/>
  <c r="AJ12" i="6"/>
  <c r="AH12" i="6"/>
  <c r="AE12" i="6"/>
  <c r="O202" i="1" s="1"/>
  <c r="AC12" i="6"/>
  <c r="AA12" i="6"/>
  <c r="Y12" i="6"/>
  <c r="V12" i="6"/>
  <c r="N202" i="1" s="1"/>
  <c r="T12" i="6"/>
  <c r="AN11" i="6"/>
  <c r="P201" i="1" s="1"/>
  <c r="AL11" i="6"/>
  <c r="AJ11" i="6"/>
  <c r="AH11" i="6"/>
  <c r="AE11" i="6"/>
  <c r="O201" i="1" s="1"/>
  <c r="AC11" i="6"/>
  <c r="AA11" i="6"/>
  <c r="Y11" i="6"/>
  <c r="V11" i="6"/>
  <c r="N201" i="1" s="1"/>
  <c r="T11" i="6"/>
  <c r="R11" i="6"/>
  <c r="AN10" i="6"/>
  <c r="P200" i="1" s="1"/>
  <c r="AL10" i="6"/>
  <c r="AJ10" i="6"/>
  <c r="AH10" i="6"/>
  <c r="AE10" i="6"/>
  <c r="O200" i="1" s="1"/>
  <c r="AC10" i="6"/>
  <c r="AA10" i="6"/>
  <c r="Y10" i="6"/>
  <c r="V10" i="6"/>
  <c r="N200" i="1" s="1"/>
  <c r="T10" i="6"/>
  <c r="R10" i="6"/>
  <c r="AN9" i="6"/>
  <c r="P199" i="1" s="1"/>
  <c r="AL9" i="6"/>
  <c r="AJ9" i="6"/>
  <c r="AH9" i="6"/>
  <c r="AE9" i="6"/>
  <c r="O199" i="1" s="1"/>
  <c r="AC9" i="6"/>
  <c r="AA9" i="6"/>
  <c r="Y9" i="6"/>
  <c r="V9" i="6"/>
  <c r="N199" i="1" s="1"/>
  <c r="T9" i="6"/>
  <c r="R9" i="6"/>
  <c r="AN8" i="6"/>
  <c r="P198" i="1" s="1"/>
  <c r="AL8" i="6"/>
  <c r="AJ8" i="6"/>
  <c r="AH8" i="6"/>
  <c r="AE8" i="6"/>
  <c r="O198" i="1" s="1"/>
  <c r="AC8" i="6"/>
  <c r="AA8" i="6"/>
  <c r="Y8" i="6"/>
  <c r="V8" i="6"/>
  <c r="N198" i="1" s="1"/>
  <c r="T8" i="6"/>
  <c r="R8" i="6"/>
  <c r="P8" i="6"/>
  <c r="AN7" i="6"/>
  <c r="AL7" i="6"/>
  <c r="AJ7" i="6"/>
  <c r="AH7" i="6"/>
  <c r="AE7" i="6"/>
  <c r="O197" i="1" s="1"/>
  <c r="AC7" i="6"/>
  <c r="AA7" i="6"/>
  <c r="Y7" i="6"/>
  <c r="V7" i="6"/>
  <c r="N197" i="1" s="1"/>
  <c r="R7" i="6"/>
  <c r="P7" i="6"/>
  <c r="T7" i="6" s="1"/>
  <c r="AN52" i="5"/>
  <c r="P189" i="1" s="1"/>
  <c r="AL52" i="5"/>
  <c r="AJ52" i="5"/>
  <c r="AH52" i="5"/>
  <c r="AE52" i="5"/>
  <c r="O189" i="1" s="1"/>
  <c r="AC52" i="5"/>
  <c r="AA52" i="5"/>
  <c r="Y52" i="5"/>
  <c r="V52" i="5"/>
  <c r="N189" i="1" s="1"/>
  <c r="T52" i="5"/>
  <c r="R52" i="5"/>
  <c r="P52" i="5"/>
  <c r="AN51" i="5"/>
  <c r="P188" i="1" s="1"/>
  <c r="AL51" i="5"/>
  <c r="AJ51" i="5"/>
  <c r="AH51" i="5"/>
  <c r="AE51" i="5"/>
  <c r="O188" i="1" s="1"/>
  <c r="AC51" i="5"/>
  <c r="AA51" i="5"/>
  <c r="Y51" i="5"/>
  <c r="V51" i="5"/>
  <c r="N188" i="1" s="1"/>
  <c r="T51" i="5"/>
  <c r="R51" i="5"/>
  <c r="P51" i="5"/>
  <c r="AN50" i="5"/>
  <c r="P187" i="1" s="1"/>
  <c r="AL50" i="5"/>
  <c r="AJ50" i="5"/>
  <c r="AH50" i="5"/>
  <c r="AE50" i="5"/>
  <c r="O187" i="1" s="1"/>
  <c r="AC50" i="5"/>
  <c r="AA50" i="5"/>
  <c r="Y50" i="5"/>
  <c r="V50" i="5"/>
  <c r="N187" i="1" s="1"/>
  <c r="T50" i="5"/>
  <c r="R50" i="5"/>
  <c r="P50" i="5"/>
  <c r="AN49" i="5"/>
  <c r="P186" i="1" s="1"/>
  <c r="AL49" i="5"/>
  <c r="AJ49" i="5"/>
  <c r="AH49" i="5"/>
  <c r="AE49" i="5"/>
  <c r="O186" i="1" s="1"/>
  <c r="AC49" i="5"/>
  <c r="AA49" i="5"/>
  <c r="Y49" i="5"/>
  <c r="V49" i="5"/>
  <c r="N186" i="1" s="1"/>
  <c r="T49" i="5"/>
  <c r="R49" i="5"/>
  <c r="P49" i="5"/>
  <c r="P41" i="5"/>
  <c r="R41" i="5" s="1"/>
  <c r="AN40" i="5"/>
  <c r="P177" i="1" s="1"/>
  <c r="AL40" i="5"/>
  <c r="AJ40" i="5"/>
  <c r="AH40" i="5"/>
  <c r="AE40" i="5"/>
  <c r="O177" i="1" s="1"/>
  <c r="AC40" i="5"/>
  <c r="AA40" i="5"/>
  <c r="Y40" i="5"/>
  <c r="V40" i="5"/>
  <c r="N177" i="1" s="1"/>
  <c r="T40" i="5"/>
  <c r="P40" i="5"/>
  <c r="AN39" i="5"/>
  <c r="P176" i="1" s="1"/>
  <c r="AL39" i="5"/>
  <c r="AJ39" i="5"/>
  <c r="AH39" i="5"/>
  <c r="AE39" i="5"/>
  <c r="O176" i="1" s="1"/>
  <c r="AC39" i="5"/>
  <c r="AA39" i="5"/>
  <c r="Y39" i="5"/>
  <c r="V39" i="5"/>
  <c r="N176" i="1" s="1"/>
  <c r="T39" i="5"/>
  <c r="R39" i="5"/>
  <c r="P39" i="5"/>
  <c r="AN38" i="5"/>
  <c r="AL38" i="5"/>
  <c r="AJ38" i="5"/>
  <c r="AH38" i="5"/>
  <c r="AE38" i="5"/>
  <c r="O175" i="1" s="1"/>
  <c r="AC38" i="5"/>
  <c r="AA38" i="5"/>
  <c r="Y38" i="5"/>
  <c r="N175" i="1"/>
  <c r="AN37" i="5"/>
  <c r="P174" i="1" s="1"/>
  <c r="AL37" i="5"/>
  <c r="AJ37" i="5"/>
  <c r="AH37" i="5"/>
  <c r="AE37" i="5"/>
  <c r="O174" i="1" s="1"/>
  <c r="AC37" i="5"/>
  <c r="AA37" i="5"/>
  <c r="Y37" i="5"/>
  <c r="V37" i="5"/>
  <c r="N174" i="1" s="1"/>
  <c r="T37" i="5"/>
  <c r="R37" i="5"/>
  <c r="P37" i="5"/>
  <c r="AN29" i="5"/>
  <c r="AL29" i="5"/>
  <c r="AJ29" i="5"/>
  <c r="AH29" i="5"/>
  <c r="AE29" i="5"/>
  <c r="O166" i="1" s="1"/>
  <c r="AC29" i="5"/>
  <c r="AA29" i="5"/>
  <c r="Y29" i="5"/>
  <c r="V29" i="5"/>
  <c r="N166" i="1" s="1"/>
  <c r="T29" i="5"/>
  <c r="R29" i="5"/>
  <c r="P29" i="5"/>
  <c r="AN28" i="5"/>
  <c r="P165" i="1" s="1"/>
  <c r="AL28" i="5"/>
  <c r="AJ28" i="5"/>
  <c r="AH28" i="5"/>
  <c r="AE28" i="5"/>
  <c r="O165" i="1" s="1"/>
  <c r="AC28" i="5"/>
  <c r="AA28" i="5"/>
  <c r="Y28" i="5"/>
  <c r="V28" i="5"/>
  <c r="N165" i="1" s="1"/>
  <c r="T28" i="5"/>
  <c r="R28" i="5"/>
  <c r="P28" i="5"/>
  <c r="AN27" i="5"/>
  <c r="P164" i="1" s="1"/>
  <c r="AL27" i="5"/>
  <c r="AJ27" i="5"/>
  <c r="AH27" i="5"/>
  <c r="AE27" i="5"/>
  <c r="O164" i="1" s="1"/>
  <c r="AC27" i="5"/>
  <c r="AA27" i="5"/>
  <c r="Y27" i="5"/>
  <c r="V27" i="5"/>
  <c r="N164" i="1" s="1"/>
  <c r="T27" i="5"/>
  <c r="R27" i="5"/>
  <c r="P27" i="5"/>
  <c r="AN19" i="5"/>
  <c r="AL19" i="5"/>
  <c r="AJ19" i="5"/>
  <c r="AH19" i="5"/>
  <c r="AE19" i="5"/>
  <c r="O156" i="1" s="1"/>
  <c r="AC19" i="5"/>
  <c r="AA19" i="5"/>
  <c r="Y19" i="5"/>
  <c r="V19" i="5"/>
  <c r="N156" i="1" s="1"/>
  <c r="T19" i="5"/>
  <c r="R19" i="5"/>
  <c r="P19" i="5"/>
  <c r="AN18" i="5"/>
  <c r="P155" i="1" s="1"/>
  <c r="AL18" i="5"/>
  <c r="AJ18" i="5"/>
  <c r="AH18" i="5"/>
  <c r="AE18" i="5"/>
  <c r="O155" i="1" s="1"/>
  <c r="AC18" i="5"/>
  <c r="AA18" i="5"/>
  <c r="Y18" i="5"/>
  <c r="N155" i="1"/>
  <c r="AL17" i="5"/>
  <c r="AJ17" i="5"/>
  <c r="AH17" i="5"/>
  <c r="AE17" i="5"/>
  <c r="O154" i="1" s="1"/>
  <c r="AC17" i="5"/>
  <c r="AA17" i="5"/>
  <c r="Y17" i="5"/>
  <c r="V17" i="5"/>
  <c r="N154" i="1" s="1"/>
  <c r="T17" i="5"/>
  <c r="R17" i="5"/>
  <c r="P17" i="5"/>
  <c r="P146" i="1"/>
  <c r="AL9" i="5"/>
  <c r="AJ9" i="5"/>
  <c r="AH9" i="5"/>
  <c r="AE9" i="5"/>
  <c r="O146" i="1" s="1"/>
  <c r="AC9" i="5"/>
  <c r="AA9" i="5"/>
  <c r="Y9" i="5"/>
  <c r="V9" i="5"/>
  <c r="N146" i="1" s="1"/>
  <c r="T9" i="5"/>
  <c r="R9" i="5"/>
  <c r="P9" i="5"/>
  <c r="O144" i="1"/>
  <c r="Y7" i="5"/>
  <c r="P271" i="1" l="1"/>
  <c r="P272" i="1"/>
  <c r="O65" i="1"/>
  <c r="O64" i="1"/>
  <c r="N65" i="1"/>
  <c r="O136" i="1"/>
  <c r="N136" i="1"/>
  <c r="P134" i="1"/>
  <c r="O134" i="1"/>
  <c r="N134" i="1"/>
  <c r="AN69" i="4"/>
  <c r="AJ69" i="4"/>
  <c r="AH69" i="4"/>
  <c r="AE69" i="4"/>
  <c r="O126" i="1" s="1"/>
  <c r="AC69" i="4"/>
  <c r="AA69" i="4"/>
  <c r="Y69" i="4"/>
  <c r="V69" i="4"/>
  <c r="N126" i="1" s="1"/>
  <c r="T69" i="4"/>
  <c r="R69" i="4"/>
  <c r="P69" i="4"/>
  <c r="AN61" i="4"/>
  <c r="P118" i="1" s="1"/>
  <c r="AL61" i="4"/>
  <c r="AJ61" i="4"/>
  <c r="AH61" i="4"/>
  <c r="AE61" i="4"/>
  <c r="O118" i="1" s="1"/>
  <c r="AC61" i="4"/>
  <c r="AA61" i="4"/>
  <c r="Y61" i="4"/>
  <c r="V61" i="4"/>
  <c r="N118" i="1" s="1"/>
  <c r="T61" i="4"/>
  <c r="R61" i="4"/>
  <c r="P61" i="4"/>
  <c r="AN60" i="4"/>
  <c r="AL60" i="4"/>
  <c r="AJ60" i="4"/>
  <c r="AH60" i="4"/>
  <c r="AE60" i="4"/>
  <c r="O117" i="1" s="1"/>
  <c r="AC60" i="4"/>
  <c r="AA60" i="4"/>
  <c r="Y60" i="4"/>
  <c r="V60" i="4"/>
  <c r="N117" i="1" s="1"/>
  <c r="T60" i="4"/>
  <c r="R60" i="4"/>
  <c r="P60" i="4"/>
  <c r="AN59" i="4"/>
  <c r="AL59" i="4"/>
  <c r="AJ59" i="4"/>
  <c r="AH59" i="4"/>
  <c r="AE59" i="4"/>
  <c r="O116" i="1" s="1"/>
  <c r="AC59" i="4"/>
  <c r="AA59" i="4"/>
  <c r="Y59" i="4"/>
  <c r="V59" i="4"/>
  <c r="N116" i="1" s="1"/>
  <c r="T59" i="4"/>
  <c r="R59" i="4"/>
  <c r="P59" i="4"/>
  <c r="O108" i="1"/>
  <c r="N108" i="1"/>
  <c r="O107" i="1"/>
  <c r="N107" i="1"/>
  <c r="AN51" i="4"/>
  <c r="AL51" i="4"/>
  <c r="AJ51" i="4"/>
  <c r="AH51" i="4"/>
  <c r="AE51" i="4"/>
  <c r="O106" i="1" s="1"/>
  <c r="AC51" i="4"/>
  <c r="AA51" i="4"/>
  <c r="Y51" i="4"/>
  <c r="V51" i="4"/>
  <c r="N106" i="1" s="1"/>
  <c r="T51" i="4"/>
  <c r="R51" i="4"/>
  <c r="P51" i="4"/>
  <c r="AN50" i="4"/>
  <c r="AL50" i="4"/>
  <c r="AJ50" i="4"/>
  <c r="AH50" i="4"/>
  <c r="AE50" i="4"/>
  <c r="O105" i="1" s="1"/>
  <c r="AC50" i="4"/>
  <c r="AA50" i="4"/>
  <c r="Y50" i="4"/>
  <c r="V50" i="4"/>
  <c r="N105" i="1" s="1"/>
  <c r="T50" i="4"/>
  <c r="R50" i="4"/>
  <c r="P50" i="4"/>
  <c r="AN49" i="4"/>
  <c r="AL49" i="4"/>
  <c r="AJ49" i="4"/>
  <c r="AH49" i="4"/>
  <c r="AE49" i="4"/>
  <c r="O104" i="1" s="1"/>
  <c r="AC49" i="4"/>
  <c r="AA49" i="4"/>
  <c r="Y49" i="4"/>
  <c r="N104" i="1"/>
  <c r="AN48" i="4"/>
  <c r="AL48" i="4"/>
  <c r="AJ48" i="4"/>
  <c r="AH48" i="4"/>
  <c r="AE48" i="4"/>
  <c r="O103" i="1" s="1"/>
  <c r="AC48" i="4"/>
  <c r="AA48" i="4"/>
  <c r="Y48" i="4"/>
  <c r="N103" i="1"/>
  <c r="AN47" i="4"/>
  <c r="P104" i="1" s="1"/>
  <c r="AL47" i="4"/>
  <c r="AJ47" i="4"/>
  <c r="AH47" i="4"/>
  <c r="AE47" i="4"/>
  <c r="O102" i="1" s="1"/>
  <c r="AC47" i="4"/>
  <c r="AA47" i="4"/>
  <c r="Y47" i="4"/>
  <c r="N102" i="1"/>
  <c r="AN46" i="4"/>
  <c r="AL46" i="4"/>
  <c r="AJ46" i="4"/>
  <c r="AH46" i="4"/>
  <c r="AE46" i="4"/>
  <c r="O101" i="1" s="1"/>
  <c r="AC46" i="4"/>
  <c r="AA46" i="4"/>
  <c r="Y46" i="4"/>
  <c r="N101" i="1"/>
  <c r="AN45" i="4"/>
  <c r="AL45" i="4"/>
  <c r="AJ45" i="4"/>
  <c r="AH45" i="4"/>
  <c r="AE45" i="4"/>
  <c r="O99" i="1" s="1"/>
  <c r="AC45" i="4"/>
  <c r="AA45" i="4"/>
  <c r="Y45" i="4"/>
  <c r="V45" i="4"/>
  <c r="N99" i="1" s="1"/>
  <c r="T45" i="4"/>
  <c r="R45" i="4"/>
  <c r="P45" i="4"/>
  <c r="AN44" i="4"/>
  <c r="AL44" i="4"/>
  <c r="AE44" i="4"/>
  <c r="AC44" i="4"/>
  <c r="AA44" i="4"/>
  <c r="Y44" i="4"/>
  <c r="V44" i="4"/>
  <c r="T44" i="4"/>
  <c r="R44" i="4"/>
  <c r="P44" i="4"/>
  <c r="AN43" i="4"/>
  <c r="AL43" i="4"/>
  <c r="AJ43" i="4"/>
  <c r="AH43" i="4"/>
  <c r="AE43" i="4"/>
  <c r="O98" i="1" s="1"/>
  <c r="AC43" i="4"/>
  <c r="AA43" i="4"/>
  <c r="Y43" i="4"/>
  <c r="V43" i="4"/>
  <c r="N98" i="1" s="1"/>
  <c r="T43" i="4"/>
  <c r="R43" i="4"/>
  <c r="P43" i="4"/>
  <c r="AN42" i="4"/>
  <c r="AL42" i="4"/>
  <c r="AJ42" i="4"/>
  <c r="AH42" i="4"/>
  <c r="AE42" i="4"/>
  <c r="O97" i="1" s="1"/>
  <c r="AC42" i="4"/>
  <c r="AA42" i="4"/>
  <c r="Y42" i="4"/>
  <c r="V42" i="4"/>
  <c r="N97" i="1" s="1"/>
  <c r="T42" i="4"/>
  <c r="R42" i="4"/>
  <c r="P42" i="4"/>
  <c r="AN41" i="4"/>
  <c r="AL41" i="4"/>
  <c r="AJ41" i="4"/>
  <c r="AH41" i="4"/>
  <c r="AE41" i="4"/>
  <c r="O96" i="1" s="1"/>
  <c r="AC41" i="4"/>
  <c r="AA41" i="4"/>
  <c r="Y41" i="4"/>
  <c r="V41" i="4"/>
  <c r="N96" i="1" s="1"/>
  <c r="T41" i="4"/>
  <c r="R41" i="4"/>
  <c r="P41" i="4"/>
  <c r="AN40" i="4"/>
  <c r="AL40" i="4"/>
  <c r="AJ40" i="4"/>
  <c r="AH40" i="4"/>
  <c r="AE40" i="4"/>
  <c r="O95" i="1" s="1"/>
  <c r="AC40" i="4"/>
  <c r="AA40" i="4"/>
  <c r="Y40" i="4"/>
  <c r="V40" i="4"/>
  <c r="N95" i="1" s="1"/>
  <c r="T40" i="4"/>
  <c r="R40" i="4"/>
  <c r="P40" i="4"/>
  <c r="AN39" i="4"/>
  <c r="AL39" i="4"/>
  <c r="AJ39" i="4"/>
  <c r="AH39" i="4"/>
  <c r="AE39" i="4"/>
  <c r="O94" i="1" s="1"/>
  <c r="AC39" i="4"/>
  <c r="AA39" i="4"/>
  <c r="Y39" i="4"/>
  <c r="N94" i="1"/>
  <c r="AN38" i="4"/>
  <c r="AL38" i="4"/>
  <c r="AJ38" i="4"/>
  <c r="AH38" i="4"/>
  <c r="AE38" i="4"/>
  <c r="O93" i="1" s="1"/>
  <c r="AC38" i="4"/>
  <c r="AA38" i="4"/>
  <c r="Y38" i="4"/>
  <c r="N93" i="1"/>
  <c r="AN37" i="4"/>
  <c r="AL37" i="4"/>
  <c r="AJ37" i="4"/>
  <c r="AH37" i="4"/>
  <c r="AE37" i="4"/>
  <c r="O92" i="1" s="1"/>
  <c r="AC37" i="4"/>
  <c r="AA37" i="4"/>
  <c r="Y37" i="4"/>
  <c r="N92" i="1"/>
  <c r="AN36" i="4"/>
  <c r="AL36" i="4"/>
  <c r="AJ36" i="4"/>
  <c r="AH36" i="4"/>
  <c r="AE36" i="4"/>
  <c r="O91" i="1" s="1"/>
  <c r="AC36" i="4"/>
  <c r="AA36" i="4"/>
  <c r="Y36" i="4"/>
  <c r="N91" i="1"/>
  <c r="AN35" i="4"/>
  <c r="AL35" i="4"/>
  <c r="AJ35" i="4"/>
  <c r="AH35" i="4"/>
  <c r="AE35" i="4"/>
  <c r="O90" i="1" s="1"/>
  <c r="AC35" i="4"/>
  <c r="AA35" i="4"/>
  <c r="Y35" i="4"/>
  <c r="N90" i="1"/>
  <c r="AN34" i="4"/>
  <c r="AL34" i="4"/>
  <c r="AJ34" i="4"/>
  <c r="AH34" i="4"/>
  <c r="AE34" i="4"/>
  <c r="AC34" i="4"/>
  <c r="AA34" i="4"/>
  <c r="Y34" i="4"/>
  <c r="V34" i="4"/>
  <c r="T34" i="4"/>
  <c r="R34" i="4"/>
  <c r="P34" i="4"/>
  <c r="AL33" i="4"/>
  <c r="AJ33" i="4"/>
  <c r="AH33" i="4"/>
  <c r="AE33" i="4"/>
  <c r="O89" i="1" s="1"/>
  <c r="AC33" i="4"/>
  <c r="AA33" i="4"/>
  <c r="Y33" i="4"/>
  <c r="V33" i="4"/>
  <c r="N89" i="1" s="1"/>
  <c r="T33" i="4"/>
  <c r="R33" i="4"/>
  <c r="P33" i="4"/>
  <c r="AN32" i="4"/>
  <c r="AL32" i="4"/>
  <c r="AJ32" i="4"/>
  <c r="AH32" i="4"/>
  <c r="AE32" i="4"/>
  <c r="O88" i="1" s="1"/>
  <c r="AC32" i="4"/>
  <c r="AA32" i="4"/>
  <c r="Y32" i="4"/>
  <c r="V32" i="4"/>
  <c r="N88" i="1" s="1"/>
  <c r="T32" i="4"/>
  <c r="R32" i="4"/>
  <c r="P32" i="4"/>
  <c r="AN31" i="4"/>
  <c r="AL31" i="4"/>
  <c r="AJ31" i="4"/>
  <c r="AH31" i="4"/>
  <c r="AE31" i="4"/>
  <c r="AC31" i="4"/>
  <c r="AA31" i="4"/>
  <c r="Y31" i="4"/>
  <c r="V31" i="4"/>
  <c r="T31" i="4"/>
  <c r="R31" i="4"/>
  <c r="P31" i="4"/>
  <c r="AN30" i="4"/>
  <c r="AL30" i="4"/>
  <c r="AJ30" i="4"/>
  <c r="AH30" i="4"/>
  <c r="AE30" i="4"/>
  <c r="O87" i="1" s="1"/>
  <c r="AC30" i="4"/>
  <c r="AA30" i="4"/>
  <c r="Y30" i="4"/>
  <c r="V30" i="4"/>
  <c r="N87" i="1" s="1"/>
  <c r="T30" i="4"/>
  <c r="R30" i="4"/>
  <c r="P30" i="4"/>
  <c r="AN29" i="4"/>
  <c r="AL29" i="4"/>
  <c r="AJ29" i="4"/>
  <c r="AH29" i="4"/>
  <c r="AE29" i="4"/>
  <c r="O86" i="1" s="1"/>
  <c r="AC29" i="4"/>
  <c r="AA29" i="4"/>
  <c r="Y29" i="4"/>
  <c r="V29" i="4"/>
  <c r="N86" i="1" s="1"/>
  <c r="T29" i="4"/>
  <c r="R29" i="4"/>
  <c r="P29" i="4"/>
  <c r="AN28" i="4"/>
  <c r="AL28" i="4"/>
  <c r="AJ28" i="4"/>
  <c r="AH28" i="4"/>
  <c r="AE28" i="4"/>
  <c r="O85" i="1" s="1"/>
  <c r="AC28" i="4"/>
  <c r="AA28" i="4"/>
  <c r="Y28" i="4"/>
  <c r="V28" i="4"/>
  <c r="N85" i="1" s="1"/>
  <c r="T28" i="4"/>
  <c r="R28" i="4"/>
  <c r="P28" i="4"/>
  <c r="AN27" i="4"/>
  <c r="AL27" i="4"/>
  <c r="AJ27" i="4"/>
  <c r="AH27" i="4"/>
  <c r="AE27" i="4"/>
  <c r="O84" i="1" s="1"/>
  <c r="AC27" i="4"/>
  <c r="AA27" i="4"/>
  <c r="Y27" i="4"/>
  <c r="V27" i="4"/>
  <c r="N84" i="1" s="1"/>
  <c r="T27" i="4"/>
  <c r="R27" i="4"/>
  <c r="P27" i="4"/>
  <c r="AN26" i="4"/>
  <c r="P83" i="1" s="1"/>
  <c r="AL26" i="4"/>
  <c r="AJ26" i="4"/>
  <c r="AH26" i="4"/>
  <c r="AE26" i="4"/>
  <c r="O83" i="1" s="1"/>
  <c r="AC26" i="4"/>
  <c r="AA26" i="4"/>
  <c r="Y26" i="4"/>
  <c r="V26" i="4"/>
  <c r="N83" i="1" s="1"/>
  <c r="T26" i="4"/>
  <c r="R26" i="4"/>
  <c r="P26" i="4"/>
  <c r="AN25" i="4"/>
  <c r="AL25" i="4"/>
  <c r="AJ25" i="4"/>
  <c r="AH25" i="4"/>
  <c r="AE25" i="4"/>
  <c r="O82" i="1" s="1"/>
  <c r="AC25" i="4"/>
  <c r="AA25" i="4"/>
  <c r="Y25" i="4"/>
  <c r="V25" i="4"/>
  <c r="N82" i="1" s="1"/>
  <c r="T25" i="4"/>
  <c r="R25" i="4"/>
  <c r="P25" i="4"/>
  <c r="AN24" i="4"/>
  <c r="AL24" i="4"/>
  <c r="AJ24" i="4"/>
  <c r="AH24" i="4"/>
  <c r="AE24" i="4"/>
  <c r="O81" i="1" s="1"/>
  <c r="AC24" i="4"/>
  <c r="AA24" i="4"/>
  <c r="Y24" i="4"/>
  <c r="V24" i="4"/>
  <c r="N81" i="1" s="1"/>
  <c r="T24" i="4"/>
  <c r="R24" i="4"/>
  <c r="P24" i="4"/>
  <c r="AL23" i="4"/>
  <c r="AJ23" i="4"/>
  <c r="AH23" i="4"/>
  <c r="AE23" i="4"/>
  <c r="O80" i="1" s="1"/>
  <c r="AC23" i="4"/>
  <c r="AA23" i="4"/>
  <c r="Y23" i="4"/>
  <c r="V23" i="4"/>
  <c r="N80" i="1" s="1"/>
  <c r="T23" i="4"/>
  <c r="R23" i="4"/>
  <c r="O72" i="1"/>
  <c r="N72" i="1"/>
  <c r="AN15" i="4"/>
  <c r="AL15" i="4"/>
  <c r="AJ15" i="4"/>
  <c r="AH15" i="4"/>
  <c r="AE15" i="4"/>
  <c r="O71" i="1" s="1"/>
  <c r="AC15" i="4"/>
  <c r="AA15" i="4"/>
  <c r="Y15" i="4"/>
  <c r="V15" i="4"/>
  <c r="N71" i="1" s="1"/>
  <c r="T15" i="4"/>
  <c r="R15" i="4"/>
  <c r="P15" i="4"/>
  <c r="AE14" i="4"/>
  <c r="AC14" i="4"/>
  <c r="AA14" i="4"/>
  <c r="Y14" i="4"/>
  <c r="P70" i="1"/>
  <c r="AL13" i="4"/>
  <c r="AJ13" i="4"/>
  <c r="AH13" i="4"/>
  <c r="AE13" i="4"/>
  <c r="O70" i="1" s="1"/>
  <c r="AC13" i="4"/>
  <c r="AA13" i="4"/>
  <c r="Y13" i="4"/>
  <c r="V13" i="4"/>
  <c r="N70" i="1" s="1"/>
  <c r="T13" i="4"/>
  <c r="R13" i="4"/>
  <c r="P13" i="4"/>
  <c r="AJ12" i="4"/>
  <c r="AE12" i="4"/>
  <c r="O69" i="1" s="1"/>
  <c r="AC12" i="4"/>
  <c r="AA12" i="4"/>
  <c r="Y12" i="4"/>
  <c r="V12" i="4"/>
  <c r="N69" i="1" s="1"/>
  <c r="T12" i="4"/>
  <c r="R12" i="4"/>
  <c r="P12" i="4"/>
  <c r="P68" i="1"/>
  <c r="AL11" i="4"/>
  <c r="AJ11" i="4"/>
  <c r="AH11" i="4"/>
  <c r="AE11" i="4"/>
  <c r="O68" i="1" s="1"/>
  <c r="AC11" i="4"/>
  <c r="AA11" i="4"/>
  <c r="Y11" i="4"/>
  <c r="V11" i="4"/>
  <c r="N68" i="1" s="1"/>
  <c r="T11" i="4"/>
  <c r="R11" i="4"/>
  <c r="AN10" i="4"/>
  <c r="P67" i="1" s="1"/>
  <c r="AL10" i="4"/>
  <c r="AE10" i="4"/>
  <c r="O67" i="1" s="1"/>
  <c r="AC10" i="4"/>
  <c r="AA10" i="4"/>
  <c r="Y10" i="4"/>
  <c r="N67" i="1"/>
  <c r="AN9" i="4"/>
  <c r="P66" i="1" s="1"/>
  <c r="AL9" i="4"/>
  <c r="AJ9" i="4"/>
  <c r="AH9" i="4"/>
  <c r="AE9" i="4"/>
  <c r="O66" i="1" s="1"/>
  <c r="AC9" i="4"/>
  <c r="AA9" i="4"/>
  <c r="Y9" i="4"/>
  <c r="V9" i="4"/>
  <c r="N66" i="1" s="1"/>
  <c r="T9" i="4"/>
  <c r="R9" i="4"/>
  <c r="P9" i="4"/>
  <c r="N64" i="1"/>
  <c r="AN56" i="3" l="1"/>
  <c r="P56" i="1" s="1"/>
  <c r="AL56" i="3"/>
  <c r="AJ56" i="3"/>
  <c r="AH56" i="3"/>
  <c r="AN55" i="3"/>
  <c r="P55" i="1" s="1"/>
  <c r="AL55" i="3"/>
  <c r="AJ55" i="3"/>
  <c r="AH55" i="3"/>
  <c r="AL54" i="3"/>
  <c r="AJ54" i="3"/>
  <c r="AH54" i="3"/>
  <c r="AN53" i="3"/>
  <c r="P53" i="1" s="1"/>
  <c r="AL53" i="3"/>
  <c r="AJ53" i="3"/>
  <c r="AN45" i="3"/>
  <c r="P45" i="1" s="1"/>
  <c r="AL45" i="3"/>
  <c r="AJ45" i="3"/>
  <c r="AH45" i="3"/>
  <c r="AN44" i="3"/>
  <c r="P44" i="1" s="1"/>
  <c r="AL44" i="3"/>
  <c r="AJ44" i="3"/>
  <c r="AH44" i="3"/>
  <c r="AN42" i="3"/>
  <c r="P42" i="1" s="1"/>
  <c r="AL42" i="3"/>
  <c r="AJ42" i="3"/>
  <c r="AH42" i="3"/>
  <c r="AN41" i="3"/>
  <c r="P41" i="1" s="1"/>
  <c r="AJ41" i="3"/>
  <c r="AH41" i="3"/>
  <c r="AH40" i="3"/>
  <c r="AN23" i="3"/>
  <c r="P23" i="1" s="1"/>
  <c r="AL23" i="3"/>
  <c r="AJ23" i="3"/>
  <c r="AH23" i="3"/>
  <c r="AN22" i="3"/>
  <c r="P22" i="1" s="1"/>
  <c r="AL22" i="3"/>
  <c r="AJ22" i="3"/>
  <c r="AH22" i="3"/>
  <c r="AN21" i="3"/>
  <c r="P21" i="1" s="1"/>
  <c r="AL21" i="3"/>
  <c r="AJ21" i="3"/>
  <c r="AH21" i="3"/>
  <c r="AN20" i="3"/>
  <c r="P20" i="1" s="1"/>
  <c r="AL20" i="3"/>
  <c r="AJ20" i="3"/>
  <c r="AH20" i="3"/>
  <c r="AN19" i="3"/>
  <c r="P19" i="1" s="1"/>
  <c r="AL19" i="3"/>
  <c r="AJ19" i="3"/>
  <c r="AH19" i="3"/>
  <c r="AN18" i="3"/>
  <c r="P18" i="1" s="1"/>
  <c r="AL18" i="3"/>
  <c r="AJ18" i="3"/>
  <c r="AH18" i="3"/>
  <c r="AN17" i="3"/>
  <c r="P17" i="1" s="1"/>
  <c r="AL17" i="3"/>
  <c r="AJ17" i="3"/>
  <c r="AH17" i="3"/>
  <c r="AN16" i="3"/>
  <c r="P16" i="1" s="1"/>
  <c r="AL16" i="3"/>
  <c r="AJ16" i="3"/>
  <c r="AH16" i="3"/>
  <c r="AE56" i="3"/>
  <c r="O56" i="1" s="1"/>
  <c r="AC56" i="3"/>
  <c r="AA56" i="3"/>
  <c r="Y56" i="3"/>
  <c r="AE55" i="3"/>
  <c r="O55" i="1" s="1"/>
  <c r="AC55" i="3"/>
  <c r="AA55" i="3"/>
  <c r="Y55" i="3"/>
  <c r="AE54" i="3"/>
  <c r="O54" i="1" s="1"/>
  <c r="AC54" i="3"/>
  <c r="AA54" i="3"/>
  <c r="Y54" i="3"/>
  <c r="AE53" i="3"/>
  <c r="O53" i="1" s="1"/>
  <c r="AC53" i="3"/>
  <c r="AA53" i="3"/>
  <c r="Y53" i="3"/>
  <c r="AE45" i="3"/>
  <c r="AC45" i="3"/>
  <c r="AA45" i="3"/>
  <c r="Y45" i="3"/>
  <c r="AE44" i="3"/>
  <c r="O44" i="1" s="1"/>
  <c r="AC44" i="3"/>
  <c r="AA44" i="3"/>
  <c r="Y44" i="3"/>
  <c r="AE42" i="3"/>
  <c r="AC42" i="3"/>
  <c r="AA42" i="3"/>
  <c r="Y42" i="3"/>
  <c r="AE41" i="3"/>
  <c r="O41" i="1" s="1"/>
  <c r="AC41" i="3"/>
  <c r="AA41" i="3"/>
  <c r="Y41" i="3"/>
  <c r="AE40" i="3"/>
  <c r="O40" i="1" s="1"/>
  <c r="AC40" i="3"/>
  <c r="AA40" i="3"/>
  <c r="Y40" i="3"/>
  <c r="O32" i="1"/>
  <c r="AE23" i="3"/>
  <c r="O23" i="1" s="1"/>
  <c r="AC23" i="3"/>
  <c r="AA23" i="3"/>
  <c r="Y23" i="3"/>
  <c r="AE22" i="3"/>
  <c r="O22" i="1" s="1"/>
  <c r="AC22" i="3"/>
  <c r="AA22" i="3"/>
  <c r="Y22" i="3"/>
  <c r="AE21" i="3"/>
  <c r="O21" i="1" s="1"/>
  <c r="AC21" i="3"/>
  <c r="AA21" i="3"/>
  <c r="Y21" i="3"/>
  <c r="AE20" i="3"/>
  <c r="O20" i="1" s="1"/>
  <c r="AC20" i="3"/>
  <c r="AA20" i="3"/>
  <c r="Y20" i="3"/>
  <c r="AE19" i="3"/>
  <c r="O19" i="1" s="1"/>
  <c r="AC19" i="3"/>
  <c r="AA19" i="3"/>
  <c r="Y19" i="3"/>
  <c r="AE18" i="3"/>
  <c r="O18" i="1" s="1"/>
  <c r="AC18" i="3"/>
  <c r="AA18" i="3"/>
  <c r="Y18" i="3"/>
  <c r="AE17" i="3"/>
  <c r="O17" i="1" s="1"/>
  <c r="AC17" i="3"/>
  <c r="AA17" i="3"/>
  <c r="Y17" i="3"/>
  <c r="AE16" i="3"/>
  <c r="O16" i="1" s="1"/>
  <c r="AC16" i="3"/>
  <c r="AA16" i="3"/>
  <c r="Y16" i="3"/>
  <c r="V56" i="3"/>
  <c r="N56" i="1" s="1"/>
  <c r="T56" i="3"/>
  <c r="R56" i="3"/>
  <c r="P56" i="3"/>
  <c r="V55" i="3"/>
  <c r="N55" i="1" s="1"/>
  <c r="T55" i="3"/>
  <c r="R55" i="3"/>
  <c r="P55" i="3"/>
  <c r="V54" i="3"/>
  <c r="N54" i="1" s="1"/>
  <c r="T54" i="3"/>
  <c r="R54" i="3"/>
  <c r="P54" i="3"/>
  <c r="V53" i="3"/>
  <c r="N53" i="1" s="1"/>
  <c r="T53" i="3"/>
  <c r="R53" i="3"/>
  <c r="P53" i="3"/>
  <c r="V45" i="3"/>
  <c r="N45" i="1" s="1"/>
  <c r="T45" i="3"/>
  <c r="R45" i="3"/>
  <c r="P45" i="3"/>
  <c r="V44" i="3"/>
  <c r="N44" i="1" s="1"/>
  <c r="T44" i="3"/>
  <c r="R44" i="3"/>
  <c r="P44" i="3"/>
  <c r="V43" i="3"/>
  <c r="N43" i="1" s="1"/>
  <c r="T43" i="3"/>
  <c r="R43" i="3"/>
  <c r="P43" i="3"/>
  <c r="V42" i="3"/>
  <c r="N42" i="1" s="1"/>
  <c r="T42" i="3"/>
  <c r="R42" i="3"/>
  <c r="P42" i="3"/>
  <c r="V41" i="3"/>
  <c r="N41" i="1" s="1"/>
  <c r="T41" i="3"/>
  <c r="R41" i="3"/>
  <c r="P41" i="3"/>
  <c r="V40" i="3"/>
  <c r="N40" i="1" s="1"/>
  <c r="T40" i="3"/>
  <c r="R40" i="3"/>
  <c r="P40" i="3"/>
  <c r="V32" i="3"/>
  <c r="N31" i="1" s="1"/>
  <c r="T32" i="3"/>
  <c r="R32" i="3"/>
  <c r="P32" i="3"/>
  <c r="V31" i="3"/>
  <c r="T31" i="3"/>
  <c r="R31" i="3"/>
  <c r="P31" i="3"/>
  <c r="V23" i="3"/>
  <c r="N23" i="1" s="1"/>
  <c r="T23" i="3"/>
  <c r="R23" i="3"/>
  <c r="P23" i="3"/>
  <c r="V22" i="3"/>
  <c r="N22" i="1" s="1"/>
  <c r="T22" i="3"/>
  <c r="R22" i="3"/>
  <c r="P22" i="3"/>
  <c r="V21" i="3"/>
  <c r="N21" i="1" s="1"/>
  <c r="T21" i="3"/>
  <c r="R21" i="3"/>
  <c r="P21" i="3"/>
  <c r="V20" i="3"/>
  <c r="N20" i="1" s="1"/>
  <c r="T20" i="3"/>
  <c r="R20" i="3"/>
  <c r="P20" i="3"/>
  <c r="V19" i="3"/>
  <c r="N19" i="1" s="1"/>
  <c r="T19" i="3"/>
  <c r="R19" i="3"/>
  <c r="P19" i="3"/>
  <c r="V18" i="3"/>
  <c r="N18" i="1" s="1"/>
  <c r="T18" i="3"/>
  <c r="R18" i="3"/>
  <c r="P18" i="3"/>
  <c r="N17" i="1"/>
  <c r="V16" i="3"/>
  <c r="N16" i="1" s="1"/>
  <c r="T16" i="3"/>
  <c r="R16" i="3"/>
  <c r="P16" i="3"/>
  <c r="P54" i="1"/>
  <c r="O45" i="1"/>
  <c r="O42" i="1"/>
  <c r="P40" i="1"/>
  <c r="N32" i="1"/>
  <c r="AL8" i="3"/>
  <c r="AJ8" i="3"/>
  <c r="AH8" i="3"/>
  <c r="AN7" i="3"/>
  <c r="AL7" i="3"/>
  <c r="AE8" i="3"/>
  <c r="O8" i="1" s="1"/>
  <c r="AC8" i="3"/>
  <c r="AA8" i="3"/>
  <c r="Y8" i="3"/>
  <c r="AE7" i="3"/>
  <c r="O7" i="1" s="1"/>
  <c r="AC7" i="3"/>
  <c r="AA7" i="3"/>
  <c r="Y7" i="3"/>
  <c r="V8" i="3" l="1"/>
  <c r="N8" i="1" s="1"/>
  <c r="T8" i="3"/>
  <c r="R8" i="3"/>
  <c r="P8" i="3"/>
  <c r="V7" i="3"/>
  <c r="N7" i="1" s="1"/>
  <c r="T7" i="3"/>
  <c r="R7" i="3"/>
  <c r="P7" i="3"/>
  <c r="I41" i="1" l="1"/>
  <c r="C12" i="1"/>
  <c r="C36" i="1" s="1"/>
  <c r="C49" i="1" s="1"/>
  <c r="N144" i="1"/>
</calcChain>
</file>

<file path=xl/sharedStrings.xml><?xml version="1.0" encoding="utf-8"?>
<sst xmlns="http://schemas.openxmlformats.org/spreadsheetml/2006/main" count="4485" uniqueCount="698">
  <si>
    <t>ESE HOSPITAL SAN JUAN DE DIOS DE YARUMAL – PLAN ESTRATÉGICO</t>
  </si>
  <si>
    <t>EJE ESTRATÉGICO</t>
  </si>
  <si>
    <t>HOSPITAL HUMANO</t>
  </si>
  <si>
    <t>OBJETIVO ESTRATÉGICO</t>
  </si>
  <si>
    <t>Mejorar la satisfacción del Talento Humano con el fin de contar con colaboradores motivados que redundará en la calidad de la atención a pacientes y su familia y contribuir al desarrollo del plan de vida de cada colaborador.</t>
  </si>
  <si>
    <t>ESTRATEGIAS</t>
  </si>
  <si>
    <t>Bienestar Social</t>
  </si>
  <si>
    <t>EVALUACION</t>
  </si>
  <si>
    <t>ACTIVIDADES</t>
  </si>
  <si>
    <t>METAS GLOBALES</t>
  </si>
  <si>
    <t>INDICADORES</t>
  </si>
  <si>
    <t>MEDIO DE VERIFICACIÓN</t>
  </si>
  <si>
    <t>RESPONSABLE / INVOLUCRADO</t>
  </si>
  <si>
    <t>FECHAS</t>
  </si>
  <si>
    <t>RECURSOS</t>
  </si>
  <si>
    <t>Relizar evaluacion estimando el porcentaje de avance de la actividad</t>
  </si>
  <si>
    <t>Inicio</t>
  </si>
  <si>
    <t>Fin</t>
  </si>
  <si>
    <t>Financieros</t>
  </si>
  <si>
    <t>No financieros</t>
  </si>
  <si>
    <t>Formular y desplegar el plan anual de bienestar social</t>
  </si>
  <si>
    <t>Seguimiento al cronograma del Plan Anual de bienestar social de la Vigencia</t>
  </si>
  <si>
    <t xml:space="preserve">Comité de Bienestar Social </t>
  </si>
  <si>
    <t>Manual aprobado, reuniones comité</t>
  </si>
  <si>
    <t>Implementar Plan de bienestar social</t>
  </si>
  <si>
    <t>% de cumplimiento del plan anual de bienestar social de cada vigencia</t>
  </si>
  <si>
    <t>Salud en el Trabajo</t>
  </si>
  <si>
    <t>Implementar el SGSST basado en la normatividad vigente</t>
  </si>
  <si>
    <t>% cumplimiento en la implementación de la documentación del Sistema de gestión de S y SO</t>
  </si>
  <si>
    <t xml:space="preserve">Documentación del Sistema de gestión de S y SO_ Actos Administrativos de aprobación </t>
  </si>
  <si>
    <t>Líder de Seguridad y Salud en el Trabajo</t>
  </si>
  <si>
    <t>Reuniones ARL, simulacro, tarjeta de funciones</t>
  </si>
  <si>
    <t>Formular y hacer seguimiento al plan de acción para el cumplimientos de los requisitos de el Sistema de gestión de Seguridad y Salud en el Trabajo</t>
  </si>
  <si>
    <t xml:space="preserve">% cumplimiento de la acciones de mejora formuladas </t>
  </si>
  <si>
    <t>Seguimiento al plan de acción para el cumplimiento de los requisitos de el Sistema de gestión de S y SO</t>
  </si>
  <si>
    <t>Herramientas de auditoría, equipos de cómputo</t>
  </si>
  <si>
    <t>Gestionar las Investigaciones de los incidentes y accidentes de trabajo reportados por todos los funcionarios tomando los respectivos correctivos</t>
  </si>
  <si>
    <t>% incidentes y accidentes de trabajo gestionados</t>
  </si>
  <si>
    <t>Seguimiento a la gestión de incidentes y accidentes de trabajo</t>
  </si>
  <si>
    <t>Formato Reporte, Mail, Equipo de cómputo</t>
  </si>
  <si>
    <t>Realizar el seguimiento y evaluación al ausentismo laboral</t>
  </si>
  <si>
    <t>4 Anuales</t>
  </si>
  <si>
    <t>Número de informes de ausentismo laboral presentados y evaluados en cada vigencia</t>
  </si>
  <si>
    <t>Informe Trimestral de Ausentismo Laboral</t>
  </si>
  <si>
    <t>Registro de ausentismo, consolidado, equipos de cómputo</t>
  </si>
  <si>
    <t>Formular e implementar plan de retiro en asociación con las CCF para los funcionarios de planta</t>
  </si>
  <si>
    <t>Documento de "Plan de Retiro"</t>
  </si>
  <si>
    <t>Implementación en caso de retiro</t>
  </si>
  <si>
    <t>Diagnóstico prepensionables, CCF, equipo de cómputo</t>
  </si>
  <si>
    <t>Realizar la medición del clima laboral</t>
  </si>
  <si>
    <t>Documento "Diagnóstico del clima laboral"</t>
  </si>
  <si>
    <t>Diagnóstico del clima laboral</t>
  </si>
  <si>
    <t>Jefe de Talento Humano</t>
  </si>
  <si>
    <t>Herramienta, equipos de cómputo</t>
  </si>
  <si>
    <t>Aplicar la batería de riesgo psicosocial</t>
  </si>
  <si>
    <t>Documento "Batería de Riesgo Psicosocial"</t>
  </si>
  <si>
    <t>Diagnóstico de Riesgo Psicosocial</t>
  </si>
  <si>
    <t>Equipo de trabajo</t>
  </si>
  <si>
    <t>Auditorias a los diferentes puestos de trabajo con el fin de verificar el cumplimiento de las normas de seguridad y salud en el trabajo</t>
  </si>
  <si>
    <t>4 anuales</t>
  </si>
  <si>
    <t>% Cumplimiento Plan de auditorias  de SST</t>
  </si>
  <si>
    <t>Listas de Chequeo Auditorias  de SST
Informes de Auditoría</t>
  </si>
  <si>
    <t>Actas de auditorias internas</t>
  </si>
  <si>
    <t>Empresas Familiarmente Responsables</t>
  </si>
  <si>
    <t>Indicador nominal</t>
  </si>
  <si>
    <t>Gerencia</t>
  </si>
  <si>
    <t>Video Beam, Pc, Uso auditorio</t>
  </si>
  <si>
    <t>Documento de certificación</t>
  </si>
  <si>
    <t>Gerencia
Subgerentes
Líder de proceso</t>
  </si>
  <si>
    <t>Visita certificadora</t>
  </si>
  <si>
    <t>Mantenimiento de los logros y afianamiento de la EFR en la entidad</t>
  </si>
  <si>
    <t>Porcentaje de mantenimiento de cumplimiento de estándares</t>
  </si>
  <si>
    <t>Actas de seguimiento</t>
  </si>
  <si>
    <t>N/A</t>
  </si>
  <si>
    <t>Fortalecimiento de Competencias</t>
  </si>
  <si>
    <t>Elaborar e implementar el plan de capacitación anual.</t>
  </si>
  <si>
    <t>% Cumplimiento de los planes de capacitación de cada vigencia</t>
  </si>
  <si>
    <t>Seguimiento al cronograma del Plan Anual de Capacitaciones de cada vigencia</t>
  </si>
  <si>
    <t xml:space="preserve">Jefe de Talento Humano </t>
  </si>
  <si>
    <t>% de estudiantes matriculados que terminan sus estudios por factores atribuibles a la entidad</t>
  </si>
  <si>
    <t>Seguimiento semestral a estudiantes informados en Talento Humano</t>
  </si>
  <si>
    <t>Cuadros de turnos con conciencia</t>
  </si>
  <si>
    <t xml:space="preserve">Gestion de conocimiento - Congreso Cientifico Annual </t>
  </si>
  <si>
    <t xml:space="preserve">Numero de participantes </t>
  </si>
  <si>
    <t>Elaboracion congreso</t>
  </si>
  <si>
    <t>Calidad</t>
  </si>
  <si>
    <t>Actualizar el reglamento interno de trabajo de la institución.</t>
  </si>
  <si>
    <t>Documento "Reglamento de trabajo actualizado" - Acto Administrativo de aprobación</t>
  </si>
  <si>
    <t>Reglamento Interno de Trabajo</t>
  </si>
  <si>
    <t>Equipos de cómputo, Normatividad vigente</t>
  </si>
  <si>
    <t>Elaborar manual y aplicar un proceso de inducción y re inducción al personal</t>
  </si>
  <si>
    <t>Proporción de personal que cumplen con el procesos de inducción</t>
  </si>
  <si>
    <t>Manual de Induccion de Reinduccion
Rutas de Inducción 
Listados de Asistencia</t>
  </si>
  <si>
    <t>Equipos de computo, módulos de oficina</t>
  </si>
  <si>
    <t>Realizar la evaluación de desempeño del personal segùn las normas de carrera administrativa establecidas</t>
  </si>
  <si>
    <t>Proporción de cumplimiento de personal con Evaluacion de Desempeño en la Vigencia</t>
  </si>
  <si>
    <t>Evaluacion de desempeño del personal de Planta - Hojas de Vida</t>
  </si>
  <si>
    <t>Formato, equipos de cómputo</t>
  </si>
  <si>
    <t>Gestión Laboral</t>
  </si>
  <si>
    <t>Analisis y aplicacion de estudio técnico de cargas laborales</t>
  </si>
  <si>
    <t>Elaboracion documento de analisis</t>
  </si>
  <si>
    <t>Documento final</t>
  </si>
  <si>
    <t>Equipos de cómputo, formato de cargas laborales</t>
  </si>
  <si>
    <t>Gestionar el Talento Humano administrativo</t>
  </si>
  <si>
    <t>Numero de contratos suscritos</t>
  </si>
  <si>
    <t>Acta de inicio y acta de terminación</t>
  </si>
  <si>
    <t>Gerencia
Subgerencia Administrativa</t>
  </si>
  <si>
    <t>Contrato, documentos precontractuales</t>
  </si>
  <si>
    <t>Gestionar el talento Humano especializado</t>
  </si>
  <si>
    <t>Gerencia
Subgerencia Cientifica</t>
  </si>
  <si>
    <t>Gestionar el Talento Humano asistencial</t>
  </si>
  <si>
    <t>Gerencia
Subgerencia cientifica</t>
  </si>
  <si>
    <t>HOSPITAL SALUDABLE</t>
  </si>
  <si>
    <t>Incrementar la resolutividad de la prestación del servicio de salud ofertados para alcanzar mejores niveles de salud de la comunidad del norte antioqueño logrando el desarrollo del portafolio de servicios</t>
  </si>
  <si>
    <t>Baja complejidad</t>
  </si>
  <si>
    <t>Garantizar la oportunidad para el acceso a la asignación de cita de medicina general</t>
  </si>
  <si>
    <t>3 días</t>
  </si>
  <si>
    <t>Tiempo promedio de espera para la asignación de cita de medicina general</t>
  </si>
  <si>
    <t>SIHO 
Ministerio de Salud Resolución 0256 de 2021</t>
  </si>
  <si>
    <t>Subgerente Científico</t>
  </si>
  <si>
    <t>Garantizar la oportunidad para el acceso a la asignación de cita de odontología general</t>
  </si>
  <si>
    <t>Tiempo promedio de espera para la asignación de cita de odontología general</t>
  </si>
  <si>
    <t>Garantizar coberturas útiles de vacunación según la poblacion asignada</t>
  </si>
  <si>
    <t>% de cumplimento de los esquemas de vacunacionen la población asignada</t>
  </si>
  <si>
    <t>Sistema de Información de un programa de vacunación - paisoft
Acta Cove</t>
  </si>
  <si>
    <t xml:space="preserve">Jefe de Promoción y Prevención </t>
  </si>
  <si>
    <t xml:space="preserve">% cumplimiento de la coberturas de los  programas de promoción y prevencion </t>
  </si>
  <si>
    <t xml:space="preserve">Matrices de Seguimiento por programade promoción y prevencion </t>
  </si>
  <si>
    <t>Seguimiento a la ejecución de los Programas de Promoción de acuerdo a los lineamientos y población asignada</t>
  </si>
  <si>
    <t>Proporción de gestantes con consulta de control prenatal de primera vez antes de las 12 semanas de gestación</t>
  </si>
  <si>
    <t>Cobertura de pacientes</t>
  </si>
  <si>
    <t>Informe Pyp</t>
  </si>
  <si>
    <t>Evaluacion de la capita</t>
  </si>
  <si>
    <t>Proporción de recursos utilizados de los recibidos por modalidad de capitación</t>
  </si>
  <si>
    <t>Informe Facturación</t>
  </si>
  <si>
    <t>Coordinador Facturación</t>
  </si>
  <si>
    <t>Numero de brigadas realizadas / Total de brigadas programadas</t>
  </si>
  <si>
    <t>Analisis de las muertes de eventos de interes en SP</t>
  </si>
  <si>
    <t>Proporción de casos de mortalidad por eventos de interés en salud pública analizados</t>
  </si>
  <si>
    <t>Vigilancia Epidemiológica</t>
  </si>
  <si>
    <t>Mediana Complejidad</t>
  </si>
  <si>
    <t>Prestar el servicio de consulta Externa Medicina Interna</t>
  </si>
  <si>
    <t>% Cumplimiento de las Consultas de Medicina Interna Programadas</t>
  </si>
  <si>
    <t>Informe Gerencial de Producción</t>
  </si>
  <si>
    <t>Valor sumatoria nomina y servicios personales indirectos asistencialea</t>
  </si>
  <si>
    <t>Softtware, equipos de cómputo, talento humano</t>
  </si>
  <si>
    <t>Prestar el servicio de consulta Externa Ginecologia</t>
  </si>
  <si>
    <t>% Cumplimiento de las Consultas de Ginecologia Programadas</t>
  </si>
  <si>
    <t>Prestar el servicio de consulta Externa Ortopedia</t>
  </si>
  <si>
    <t>% Cumplimiento de las Consultas de Ortopedia Programadas</t>
  </si>
  <si>
    <t xml:space="preserve">Prestar el servicio de consulta Externa Nutrición </t>
  </si>
  <si>
    <t>% Cumplimiento de las Consultas de Nutrición  Programadas</t>
  </si>
  <si>
    <t>Prestar el servicio de consulta Externa Pediatria</t>
  </si>
  <si>
    <t>% Cumplimiento de las Consultas de Pediatria Programadas</t>
  </si>
  <si>
    <t xml:space="preserve">Prestar el servicio de consulta Externa C General </t>
  </si>
  <si>
    <t>% Cumplimiento de las Consultas de C General  Programadas</t>
  </si>
  <si>
    <t xml:space="preserve">Prestar el servicio de consulta Externa Dermatología </t>
  </si>
  <si>
    <t>% Cumplimiento de las Consultas de Dermatología  Programadas</t>
  </si>
  <si>
    <t>Prestar el servicio de consulta Externa Urología</t>
  </si>
  <si>
    <t>% Cumplimiento de las Consultas de Urología Programadas</t>
  </si>
  <si>
    <t>Prestar el servicio de consulta Externa Otorrinlaringología</t>
  </si>
  <si>
    <t>% Cumplimiento de las Consultas de Otorrinlaringología Programadas</t>
  </si>
  <si>
    <t>Prestar el servicio de consulta Externa Psicología</t>
  </si>
  <si>
    <t>% Cumplimiento de las Consultas de Psicología Programadas</t>
  </si>
  <si>
    <t>Garantizar la oportunidad para el acceso a la asignación de cita de medicina interna</t>
  </si>
  <si>
    <t xml:space="preserve">15 días </t>
  </si>
  <si>
    <t>Tiempo promedio de espera para la asignación de cita de medicina interna</t>
  </si>
  <si>
    <t>SIHO 
Ministerio de Salud Resolción 0256 de 2018</t>
  </si>
  <si>
    <t>Garantizar la oportunidad para el acceso a la asignación de cita de pediatría</t>
  </si>
  <si>
    <t xml:space="preserve">5 días </t>
  </si>
  <si>
    <t>Tiempo promedio de espera para la asignación de cita de pediatría</t>
  </si>
  <si>
    <t>SIHO 
Ministerio de Salud Resolción 0256 de 2019</t>
  </si>
  <si>
    <t>Garantizar la oportunidad para el acceso a la asignación de cita de ginecología</t>
  </si>
  <si>
    <t>Tiempo promedio de espera para la asignación de cita de ginecología</t>
  </si>
  <si>
    <t>Garantizar la oportunidad para el acceso a la asignación de cita de obstetricia</t>
  </si>
  <si>
    <t xml:space="preserve">8 días </t>
  </si>
  <si>
    <t>Tiempo promedio de espera para la asignación de cita de obstetricia</t>
  </si>
  <si>
    <t>Garantizar la oportunidad para el acceso a la asignación de cita de cirugía general</t>
  </si>
  <si>
    <t xml:space="preserve">20 días </t>
  </si>
  <si>
    <t>Tiempo promedio de espera para la asignación de cita de cirugía general</t>
  </si>
  <si>
    <t>Prestar el servicio de Cirugía general</t>
  </si>
  <si>
    <t>% Cumplimiento de pacientes operados Cirugía general</t>
  </si>
  <si>
    <t>Prestar el servicio de Cirugía Ortopedia</t>
  </si>
  <si>
    <t>% Cumplimiento de pacientes operados Cirugía Ortopedia</t>
  </si>
  <si>
    <t>Prestar el servicio de Cirugía Ginecologìa</t>
  </si>
  <si>
    <t>% Cumplimiento de pacientes operados Cirugía Ginecologìa</t>
  </si>
  <si>
    <t>Prestar el servicio de Cirugía Urología</t>
  </si>
  <si>
    <t>% Cumplimiento de pacientes operados Cirugía Urología</t>
  </si>
  <si>
    <t>Prestar el servicio de Cirugía Otorrinlaringología</t>
  </si>
  <si>
    <t>% Cumplimiento de pacientes operados Otorrinlaringología</t>
  </si>
  <si>
    <t>Mejorar relación cesareas-partos vaginales</t>
  </si>
  <si>
    <t>Proporción de partos por cesárea</t>
  </si>
  <si>
    <t>Realizar el seguimiento y evaluación a la cancelación de cirugías</t>
  </si>
  <si>
    <t>Proporción de cancelación de cirugía por causas atribuibles a la gestión de la empresa</t>
  </si>
  <si>
    <t>Garantizar la oportunidad en la atención en el servicio de Urgencias en triage 2</t>
  </si>
  <si>
    <t>30 Minutos</t>
  </si>
  <si>
    <t>Tiempo promedio de espera para la atención del paciente clasificado como Triage 2 en el servicio de urgencias</t>
  </si>
  <si>
    <t>Garantizar el suministro de medicamentos, mmq e insumos necesarios para la atención en salud</t>
  </si>
  <si>
    <t>Proporción de ejecución de recursos asignados</t>
  </si>
  <si>
    <t>Informe contratación</t>
  </si>
  <si>
    <t>Subgerente Científico
Subgerente Administrativo y Financiero</t>
  </si>
  <si>
    <t>Oka, equipos de computo, internet</t>
  </si>
  <si>
    <t>Garantizar el seguimiento y evaluación  a los reingreso de pacientes al servicio de urgencias en menos de 72 horas</t>
  </si>
  <si>
    <t>Proporción de reingreso de pacientes al servicio de urgencias en menos de 72 horas</t>
  </si>
  <si>
    <t>Informe de seguineto a reingreso de pacientes al servicio de urgencias en menos de 72 horas</t>
  </si>
  <si>
    <t>Softtware, equipos de cómputo</t>
  </si>
  <si>
    <t xml:space="preserve">Egresos Hospitalaros </t>
  </si>
  <si>
    <t xml:space="preserve">Nùmero de Egresos Hospitalarios </t>
  </si>
  <si>
    <t xml:space="preserve">Garantizar el seguimiento y evaluación de la Mortalidad Hospitalaria después de 48 horas </t>
  </si>
  <si>
    <t>Número de casos mortalidad hospitalaria mayor de 48 horas analizados</t>
  </si>
  <si>
    <t>Informe de Mortalidad Hospitalaria
Actas COVE</t>
  </si>
  <si>
    <t>Actas de reunion, SIVIGILA</t>
  </si>
  <si>
    <t>Realizar la Evaluación de la aplicación de guía para manejo de la primera causa de egreso hospitalario o de morbilidad atendida</t>
  </si>
  <si>
    <t>Proporción de pacientes con aplicación estricta de la guía</t>
  </si>
  <si>
    <t>Informe comité de historias clínicas o comité de calidad</t>
  </si>
  <si>
    <t>Herramientas de auditoria, equipos de cómputo</t>
  </si>
  <si>
    <t>Alta Complejidad</t>
  </si>
  <si>
    <t>Garantizar la operacion del Laboratorio clinico</t>
  </si>
  <si>
    <t>Numero de examenes de laboratorio realizados</t>
  </si>
  <si>
    <t>Informe de produccion gerencial</t>
  </si>
  <si>
    <t>Coordinador laboratorio clinico 
Gerencia</t>
  </si>
  <si>
    <t>Equipos biomédicos</t>
  </si>
  <si>
    <t>Tomografo, PC, transformador</t>
  </si>
  <si>
    <t>Proyecto Quimioterapia</t>
  </si>
  <si>
    <t>Proyecto en operacion</t>
  </si>
  <si>
    <t>Radicado proyecto y respuesta</t>
  </si>
  <si>
    <t>COVID-19</t>
  </si>
  <si>
    <t>Dotación cama, monitores, talento humano</t>
  </si>
  <si>
    <t>Programas Sociales</t>
  </si>
  <si>
    <t>Realizar supervisión a los contratos en salud</t>
  </si>
  <si>
    <t>Contar con monitoreo a la ejecución de los contratos en salud</t>
  </si>
  <si>
    <t>Número de análisis realizados a la ejecución de los contratos en salud</t>
  </si>
  <si>
    <t>Informes presentados</t>
  </si>
  <si>
    <t>Subgerente Científico
Profesional de Cartera</t>
  </si>
  <si>
    <t>A definir al suscribir contrato</t>
  </si>
  <si>
    <t>Salud Publica y Servicios Amigables</t>
  </si>
  <si>
    <t>Mejorar la salud de las personas</t>
  </si>
  <si>
    <t>Ejecutar 90% recursos salud pública</t>
  </si>
  <si>
    <t>HOSPITAL SOSTENIBLE</t>
  </si>
  <si>
    <t>Garantizar la sostenibilidad financiera para el apoyo a la atención asistencial de los pacientes y sus familias</t>
  </si>
  <si>
    <t>Facturación y Radicación</t>
  </si>
  <si>
    <t>Mejorar la calidad de la facturación de aseguradoras del SOAT</t>
  </si>
  <si>
    <t>Proporción de facturación avalada para envío / Total monto auditado</t>
  </si>
  <si>
    <t>Informe de auditorias</t>
  </si>
  <si>
    <t>Coordinación facturación</t>
  </si>
  <si>
    <t>equipos de computo, impresora</t>
  </si>
  <si>
    <t>Radicar oportunamente la facturación emitida</t>
  </si>
  <si>
    <t>Proporción de facturación radicada antes de los 45 días de emitida / Total de facturación emitida</t>
  </si>
  <si>
    <t>Informe de radicación</t>
  </si>
  <si>
    <t>Coordinación de facturación</t>
  </si>
  <si>
    <t>Incrementar el nivel de facturación de servicios de mediana complejidad</t>
  </si>
  <si>
    <t>Incrementar 10% anual la facturación de mediana complejidad y/o evento</t>
  </si>
  <si>
    <t>Informe de facturación</t>
  </si>
  <si>
    <t>Cuentas Médicas</t>
  </si>
  <si>
    <t>Conciliar cuentas con aseguradoras del regimen subsidiado, contributivo y otras</t>
  </si>
  <si>
    <t>2 conciliaciones al año con cada aseguradora</t>
  </si>
  <si>
    <t>Número de conciliaciones semestrales / Total de aseguradoras</t>
  </si>
  <si>
    <t>Actas de conciliación</t>
  </si>
  <si>
    <t>Médico de cuentas médicas</t>
  </si>
  <si>
    <t>Equipos de cómputo, software Xenco</t>
  </si>
  <si>
    <t>Mejorar el nivel de glosas</t>
  </si>
  <si>
    <t>Disminuir el 10% anual la aplicacion de glosas</t>
  </si>
  <si>
    <t>Total de glosas en el periodo / Total facturacion por venta de servicios de salud</t>
  </si>
  <si>
    <t>Indicador de glosas definitiva</t>
  </si>
  <si>
    <t>Realizar oportunidades de mejora a partir de ejercicios de auditorias</t>
  </si>
  <si>
    <t>dos veces al mes</t>
  </si>
  <si>
    <t>acompañamiento a rondas médicas</t>
  </si>
  <si>
    <t>Rondas médicas de auditoría</t>
  </si>
  <si>
    <t>Contratación en Salud y Mercadeo</t>
  </si>
  <si>
    <t>Mejorar las condiciones contractuales con aseguradoras</t>
  </si>
  <si>
    <t>actualizar contratos anualmente</t>
  </si>
  <si>
    <t>contratos suscritos en la vigencia / Total de contratos suscritos</t>
  </si>
  <si>
    <t>Documentos legalizados</t>
  </si>
  <si>
    <t>Socializar contratos con equipos de trabajo</t>
  </si>
  <si>
    <t>Número de áreas del hospital con contrato socializado / Total áreas del hospital</t>
  </si>
  <si>
    <t>Actas de reuniones</t>
  </si>
  <si>
    <t>Realizar mercadeo de servicios nuevos entre los primeros niveles y las aseguradoras</t>
  </si>
  <si>
    <t>Difundir portafolio de servicios</t>
  </si>
  <si>
    <t>Cartera</t>
  </si>
  <si>
    <t>Actualizar saldos en el módulo de cartera</t>
  </si>
  <si>
    <t>Cuentas actualizadas</t>
  </si>
  <si>
    <t>Módulo</t>
  </si>
  <si>
    <t>Gerencia
Profesional de cartera</t>
  </si>
  <si>
    <t>Mejorar el nivel de rotacion de cartera</t>
  </si>
  <si>
    <t>Disminuir el 10% anual la rotacion de cartera corriente en dias</t>
  </si>
  <si>
    <t>Total de ingresos en el periodo / Promedio de cuentas corrientes por cobrar</t>
  </si>
  <si>
    <t>Indicador rotacion de cartera corriente</t>
  </si>
  <si>
    <t>Profesional de cartera 
Contador</t>
  </si>
  <si>
    <t>Realizar circularización de cartera</t>
  </si>
  <si>
    <t>correos electrónicos enviados</t>
  </si>
  <si>
    <t>informes</t>
  </si>
  <si>
    <t>asistir a Mesas de flujo de recursos y circular 030</t>
  </si>
  <si>
    <t>citaciones</t>
  </si>
  <si>
    <t>actas</t>
  </si>
  <si>
    <t>Realizar conciliaciones de cartera</t>
  </si>
  <si>
    <t>Apoyo Financiero</t>
  </si>
  <si>
    <t>Diseñar y aplicar mediante programas adecuados un sistema integral de contabilidad general y de costos</t>
  </si>
  <si>
    <t>Contar con Sistema de costos útil</t>
  </si>
  <si>
    <t>Número de costos conocidos de servicios prestados</t>
  </si>
  <si>
    <t>Informe de Costo de actividades</t>
  </si>
  <si>
    <t>Gerente
Subgerente Administrativo y Financiero
Asesor</t>
  </si>
  <si>
    <t>Depurar y sanear los saldos contables que no reflejan la realidad financiera</t>
  </si>
  <si>
    <t>Sanear cuentas</t>
  </si>
  <si>
    <t>Número de cuentas depuradas</t>
  </si>
  <si>
    <t>Informe de Contabilidad</t>
  </si>
  <si>
    <t>Subgerente Administrativo y Financiero
Asesor</t>
  </si>
  <si>
    <t>Diseño y despliegue de indicadores de gestión financieros</t>
  </si>
  <si>
    <t>contar con indicadores de Gestión Financiera</t>
  </si>
  <si>
    <t>Los definidos</t>
  </si>
  <si>
    <t>Seguimiento mensual y reporte trimestral</t>
  </si>
  <si>
    <t>Diseño y despliegue del modelo del control interno contable</t>
  </si>
  <si>
    <t>Contar con modelo de control interno contable</t>
  </si>
  <si>
    <t>Sistema de control interno contable en aplicación</t>
  </si>
  <si>
    <t>Seguimiento trimestral e informe semestral</t>
  </si>
  <si>
    <t>Subgerente Administrativo y Financiero
Control Interno</t>
  </si>
  <si>
    <t>HOSPITAL SEGURO</t>
  </si>
  <si>
    <t>Prestar servicios de salud seguros, logrando la adhesión a las guías y protocolos basados en la evidencia científica disponible para alcanzar altos niveles de calidad de vida de la población atendida</t>
  </si>
  <si>
    <t>Seguridad del Paciente</t>
  </si>
  <si>
    <t>Formular y documentar Plan de seguridad el Paciente</t>
  </si>
  <si>
    <t>Mejorar indicadores de seguridad</t>
  </si>
  <si>
    <t>Los definidos en el documento</t>
  </si>
  <si>
    <t>Documento Formulado</t>
  </si>
  <si>
    <t>Líder de Calidad
Profesional de calidad</t>
  </si>
  <si>
    <t>Realizar el seguimiento y evaluacion a la adherencia a la higiene de manos para todos los servicios asistenciales y documentación de acciones de mejora si aplica</t>
  </si>
  <si>
    <t>Disminuir IAAS</t>
  </si>
  <si>
    <t>Proceso de seguimiento, número de auditorias realizadas</t>
  </si>
  <si>
    <t>Indicadores de lAAS</t>
  </si>
  <si>
    <t>Realizar el seguimiento y evaluacion a la adherencia a la guía de aislamiento de pacientes en los servicios priorizados y documentación de acciones de mejora si aplica.</t>
  </si>
  <si>
    <t>Disminuir infecciones intrahospitalarias evitables</t>
  </si>
  <si>
    <t>Indicadores de Infecciones intrahospitalarias</t>
  </si>
  <si>
    <t>Realizar el seguimiento y evaluacion a la adherencia al Manual de Bioseguridad en los servicios priorizados y documentación de acciones de mejora si aplica.</t>
  </si>
  <si>
    <t>Mejorar los procesos bioseguros</t>
  </si>
  <si>
    <t>Ejecución plan de acción</t>
  </si>
  <si>
    <t>Realizar el seguimiento y evaluacion  a la IAAS y documentación de acciones de mejora si aplica.</t>
  </si>
  <si>
    <t>Monitorear y generar opciones de mejora</t>
  </si>
  <si>
    <t>Realizar el seguimiento y gestión a los Eventos Adversos</t>
  </si>
  <si>
    <t>Indicadores de Eventos adversos</t>
  </si>
  <si>
    <t xml:space="preserve">Realizar el seguimiento y evaluacion al proceso de administración segura de medicamentos </t>
  </si>
  <si>
    <t>Disminuir riesgos por administración de medicamentos</t>
  </si>
  <si>
    <t>Proceso documentado</t>
  </si>
  <si>
    <t>Realizar el seguimiento y evaluacion de adherencia al protocolo o guía clínica para la gestión segura de la sangre y  componentes y documentación de acciones de mejora si aplica</t>
  </si>
  <si>
    <t>Disminuir riesgos por procesos transfusionales</t>
  </si>
  <si>
    <t>Rondas Integrales de Seguridad del paciente</t>
  </si>
  <si>
    <t>Generar cultura de seguridad</t>
  </si>
  <si>
    <t>Número de rondas realizdas / Número de rondas programadas</t>
  </si>
  <si>
    <t>Actas de rondas</t>
  </si>
  <si>
    <t>Participar en el "Galardon Hospital Seguro"; si abren convocatorias</t>
  </si>
  <si>
    <t>Referenciar a la entidad con otras empresas</t>
  </si>
  <si>
    <t>Participación en Premio o similar</t>
  </si>
  <si>
    <t>Carpeta de participación</t>
  </si>
  <si>
    <t>HUMANIZACIÓN</t>
  </si>
  <si>
    <t>Garantizar acceso a los usuarios a mecanismos de participación dependientes de la ESE</t>
  </si>
  <si>
    <t>Profesional Humanización</t>
  </si>
  <si>
    <t>Acompañar proceso administrativo durante atención en salud</t>
  </si>
  <si>
    <t>Asesoría y acompañamiento</t>
  </si>
  <si>
    <t>Autorizaciones</t>
  </si>
  <si>
    <t>SIAU</t>
  </si>
  <si>
    <t>Evaluar la percepción de la Satisfacción de los usuarios</t>
  </si>
  <si>
    <t>Medir oportunamente la satisfacción de los usuarios</t>
  </si>
  <si>
    <t>Proporción de satisfacción al usuario</t>
  </si>
  <si>
    <t>Encuestas de satisfacción</t>
  </si>
  <si>
    <t>Realizar el seguimiento y gestión de las PQRS</t>
  </si>
  <si>
    <t>Dar respuesta oportuna e identificar situaciones susceptibles de mejora</t>
  </si>
  <si>
    <t>Proporción de PQRS contestada oportunamente</t>
  </si>
  <si>
    <t>PQRS y gestión de respuesta</t>
  </si>
  <si>
    <t>Estrategia comunicativa</t>
  </si>
  <si>
    <t xml:space="preserve">Programas radiales, piezas audiovisuales, </t>
  </si>
  <si>
    <t>programas</t>
  </si>
  <si>
    <t>Redes sociales</t>
  </si>
  <si>
    <t>Número de publicaciones mensuales</t>
  </si>
  <si>
    <t>Uso de redes</t>
  </si>
  <si>
    <t>Gerente</t>
  </si>
  <si>
    <t>Actas</t>
  </si>
  <si>
    <t>MECI - MIPG</t>
  </si>
  <si>
    <t>Revisar, actualizar y socializar el Manual de Calidad de la Institución.</t>
  </si>
  <si>
    <t>Contar con manual actualizado</t>
  </si>
  <si>
    <t>Nominal</t>
  </si>
  <si>
    <t>Documento existente</t>
  </si>
  <si>
    <t>Asesor Control Interno</t>
  </si>
  <si>
    <t>Integración modelo de gestión MIPG</t>
  </si>
  <si>
    <t>Metodología Integradora</t>
  </si>
  <si>
    <t>Estrategia implementada</t>
  </si>
  <si>
    <t>Estandarizar la operación de la entidad</t>
  </si>
  <si>
    <t>Desarrollar, revisar y/o actualizar manuales, Protocolos y Guías de manejo.</t>
  </si>
  <si>
    <t>Desarrollar el proceso de análisis, socialización e implementación de planes de mejoramiento con base en los resultados de las auditorías externas</t>
  </si>
  <si>
    <t>Difundir acciones de mejora detectadas externamente</t>
  </si>
  <si>
    <t>Proporción de ejecución de planes de mejora</t>
  </si>
  <si>
    <t>Normatividad Vigente</t>
  </si>
  <si>
    <t>Realizar el seguimiento evaluacion y planes de mejora a los indicadores del SOGC según los lineamiento vigentes</t>
  </si>
  <si>
    <t>Mejorar los indicadores del SOGC</t>
  </si>
  <si>
    <t>proporción de ejecución de planes de mejora</t>
  </si>
  <si>
    <t>Implementar/ Desarrollar el Modelo Estandar de Control Interno MECI según los lineamiento establecidos 1000:2005</t>
  </si>
  <si>
    <t>Dar cumplimiento a la normatividad vigente</t>
  </si>
  <si>
    <t>Cumplimiento de MECI</t>
  </si>
  <si>
    <t>Realizar la formulacion y seguimiento a las acciones generadas de los Informes Control Interno</t>
  </si>
  <si>
    <t>Actas, informes</t>
  </si>
  <si>
    <t>SOGC</t>
  </si>
  <si>
    <t>Mantener  el cumplimiento de los Requisitos del SUH</t>
  </si>
  <si>
    <t>Dar cumplimiento a normatividad vigente</t>
  </si>
  <si>
    <t>100% cumplimiento requisitos de habilitación</t>
  </si>
  <si>
    <t>Auditorías Internas</t>
  </si>
  <si>
    <t>Líder de calidad</t>
  </si>
  <si>
    <t>Normatividad vigente</t>
  </si>
  <si>
    <t>Implementar el PAMEC_ Acreditación (ruta Crítica)</t>
  </si>
  <si>
    <t>100% autoevaluación estándares de acreditación</t>
  </si>
  <si>
    <t>Apoyo de PAMEC</t>
  </si>
  <si>
    <t>Sistema de Informacion para la Calidad</t>
  </si>
  <si>
    <t>dar cumplimiento a normatividad vigente</t>
  </si>
  <si>
    <t>100% reporte de obligatorio cumplimiento</t>
  </si>
  <si>
    <t>Sistemas de Información</t>
  </si>
  <si>
    <t>Mantener  el cumplimiento de los Requisitos del SUA</t>
  </si>
  <si>
    <t>Cumplimiento obligaciones</t>
  </si>
  <si>
    <t>HOSPITAL MODERNO</t>
  </si>
  <si>
    <t>Acceder a la mejor tecnología disponible en el mercado y modernizar las instalaciones del Hospital para la atención con calidad y comodidad para nuestros pacientes</t>
  </si>
  <si>
    <t>INFRAESTRUCTURA Y MANTENIMIENTO</t>
  </si>
  <si>
    <t>Gestión de la modernización de la infraestructura</t>
  </si>
  <si>
    <t>Contar con diseños arquitectónicos y técnicos aprobados</t>
  </si>
  <si>
    <t>Número de diseños aprobados / Número de diseños enviados</t>
  </si>
  <si>
    <t>Acta de aprobación por parte del Minsalud</t>
  </si>
  <si>
    <t>Ampliación de capacidad instalada de algunos servicios</t>
  </si>
  <si>
    <t>Ampliar camas hospitalaria, camillas urgencias, quirófano</t>
  </si>
  <si>
    <t>Número de unidades ampliadas / Número de unidades planeadas</t>
  </si>
  <si>
    <t>Modificación en el Registro Especial de Prestadores de Servicios de Salud</t>
  </si>
  <si>
    <t>Mantenimiento hospitalario</t>
  </si>
  <si>
    <t>Mantener en buenas condiciones generales las instalaciones de la entidad</t>
  </si>
  <si>
    <t>Proporción de cumplimiento del Plan de Mantenimiento hospitalario</t>
  </si>
  <si>
    <t>Informe de ejecución del plan</t>
  </si>
  <si>
    <t>Gestión y renovación tecnológica</t>
  </si>
  <si>
    <t>Actualizar, recambiar y/o mantener los equipos biomédicos de la entidad</t>
  </si>
  <si>
    <t>Proporción de cumplimiento del Plan de Mantenimiento hospitalario, en el componente de equipos biomédicos</t>
  </si>
  <si>
    <t>HOSPITAL VERDE Y RESPONSABLE</t>
  </si>
  <si>
    <t>Generar un impacto positivo en la comunidad mediante la unión con nuestros clientes internos,  usuarios, familia y demás actores locales y realizar las acciones que nos permitan ser una empresa responsable socialmente</t>
  </si>
  <si>
    <t>Gestión Ambiental</t>
  </si>
  <si>
    <t>Ejecutar campañas de motivación y de cultura al personal interno y externo,  sobre el uso racional de los elementos y de los servicios públicos.</t>
  </si>
  <si>
    <t>% cumplimiento de las campañas de Uso racional de los Recursos</t>
  </si>
  <si>
    <t xml:space="preserve">Cronograma de campañas Uso racional de los Recursos </t>
  </si>
  <si>
    <t>Apoyo de Gestión Ambiental</t>
  </si>
  <si>
    <t>Folletos, volantes, radio difusión</t>
  </si>
  <si>
    <t>Realizar la formulacion, despliegue y seguimiento del Plan de Gestión Integral de Residuos Hospitalarios - PGIRHS</t>
  </si>
  <si>
    <t>Los definidos en el RH1</t>
  </si>
  <si>
    <t>Documento  Plan de Gestión Integral de Residuos Hospitalarios - PGIRHS</t>
  </si>
  <si>
    <t>Manual de PGIRH</t>
  </si>
  <si>
    <t>Realizar el Control y vigilancia de la calidad del agua</t>
  </si>
  <si>
    <t xml:space="preserve">% cumplimiento de los controles de calidad programados en la vigencia </t>
  </si>
  <si>
    <t>Informes de Control y vigilancia de la calidad del agua</t>
  </si>
  <si>
    <t>Cajas de registro</t>
  </si>
  <si>
    <t>Realizar el diagnóstico y caracterización de las aguas residuales</t>
  </si>
  <si>
    <t>Número de diagnósticos de caracterización de las aguas residuales</t>
  </si>
  <si>
    <t>Diagnóstico y caracterización de las aguas residuales</t>
  </si>
  <si>
    <t>Formular y hacer seguimiento la programa de vertimientos de la ESE</t>
  </si>
  <si>
    <t>% cumplimiento del programa de vertimientos para la vigencia</t>
  </si>
  <si>
    <t>Programa de Vertimientos</t>
  </si>
  <si>
    <t>Programa documentado</t>
  </si>
  <si>
    <t>Mejoramiento y mantenimiento de jardines institucionales</t>
  </si>
  <si>
    <t>Mantenimiento mensual a jardines del hospital</t>
  </si>
  <si>
    <t>Seguimiento mensual</t>
  </si>
  <si>
    <t>Herramientas, talento humano</t>
  </si>
  <si>
    <t xml:space="preserve">Realizar el control y vigilancia de plagas y vectores </t>
  </si>
  <si>
    <t xml:space="preserve">% cumplimiento del cronograma de control y vigilancia de plagas y vectores </t>
  </si>
  <si>
    <t xml:space="preserve">Cronograma de control y vigilancia de plagas y vectores de cada vigencia </t>
  </si>
  <si>
    <t>Trampas, contratista</t>
  </si>
  <si>
    <t>Docencia Servicio</t>
  </si>
  <si>
    <t>Número de estudios de capacidad instalada para convenios docente asistenciales</t>
  </si>
  <si>
    <t>Documento Capacitad instalada de para convenios docente asistenciales de la ESE</t>
  </si>
  <si>
    <t xml:space="preserve">Contratista de Talento Humano </t>
  </si>
  <si>
    <t>Implementar Jornada de Inducción a la Empresa</t>
  </si>
  <si>
    <t>Número de jornadas realizadas</t>
  </si>
  <si>
    <t>Acta de inducción</t>
  </si>
  <si>
    <t>Realizar el seguimiento y evaluacion a los convenios docente asistenciales</t>
  </si>
  <si>
    <t xml:space="preserve">% de Convenios docente Asistenciales evaluados en la vigencia </t>
  </si>
  <si>
    <t>Evaluaciones de Convenios Docente Asistenciales</t>
  </si>
  <si>
    <t>Incrementar en un 30% la oferta de programas de prácticas</t>
  </si>
  <si>
    <t>Certificado por parte del área encargada</t>
  </si>
  <si>
    <t>Participación Comunitaria</t>
  </si>
  <si>
    <t xml:space="preserve">Realizar la rendición peridodica de cuentas a la comunidad </t>
  </si>
  <si>
    <t>1 Anual</t>
  </si>
  <si>
    <t xml:space="preserve">Número de audiencias pública de cuentas </t>
  </si>
  <si>
    <t>Listados de Asistencia 
Documento Evaluación Rendición Pública de Cuentas"</t>
  </si>
  <si>
    <t xml:space="preserve">Gerente </t>
  </si>
  <si>
    <t>Lineamientos de la Supersalud</t>
  </si>
  <si>
    <t>Continuar con el Programa Radial "Hablemos de Salud"</t>
  </si>
  <si>
    <t>semanal</t>
  </si>
  <si>
    <t>Número de emisiones realizadas en el período / Total emisiones programadas</t>
  </si>
  <si>
    <t>Programas emitidos radialmente</t>
  </si>
  <si>
    <t>Prof. Humanización 
Aux. vacunación</t>
  </si>
  <si>
    <t>Gestión de redes sociales</t>
  </si>
  <si>
    <t>Permanente</t>
  </si>
  <si>
    <t>Incrementar el número de visitas al perfil de la página de FB</t>
  </si>
  <si>
    <t>Posicionar la gestión de la ESE en redes sociales</t>
  </si>
  <si>
    <t xml:space="preserve">Prof. Humanización 
</t>
  </si>
  <si>
    <t>Acceso a internet, equipos de computo</t>
  </si>
  <si>
    <t>Participar en las reuniones de Asociación de Usuarios</t>
  </si>
  <si>
    <t>Participación premio a la Transparencia o similar</t>
  </si>
  <si>
    <t>Documentos preparatorios, certificado de participación (si aplica)</t>
  </si>
  <si>
    <t>Lineamientos del premio</t>
  </si>
  <si>
    <t>Actualizar contenido página web</t>
  </si>
  <si>
    <t>Mensualmente</t>
  </si>
  <si>
    <t>Número de contenidos cargados a la página web</t>
  </si>
  <si>
    <t>Página web</t>
  </si>
  <si>
    <t>Sistemas</t>
  </si>
  <si>
    <t xml:space="preserve">Garantizar el acceso a la informacion publica </t>
  </si>
  <si>
    <t>Mensual</t>
  </si>
  <si>
    <t>Número de publicaciones de contratación en la plataforma destinada para tal fin y pagina web</t>
  </si>
  <si>
    <t>Documento de publicación de contratación</t>
  </si>
  <si>
    <t>Gerente
Profesional Universitario Contratación</t>
  </si>
  <si>
    <t>equipos de cómputo</t>
  </si>
  <si>
    <t>Comités Institucionales</t>
  </si>
  <si>
    <t>Actualizar las Resoluciones de conformación y reglamentación de los comités institucionales</t>
  </si>
  <si>
    <t>Actualizar el 100% de las resoluciones de los comités</t>
  </si>
  <si>
    <t>Documento número de resolución</t>
  </si>
  <si>
    <t>Coord. Calidad
Gerencia</t>
  </si>
  <si>
    <t>Reglamentación, normograma</t>
  </si>
  <si>
    <t>Cumplir actividades comprometidas</t>
  </si>
  <si>
    <t>Numero de actividades ejecutadas / Total de actividades programadas</t>
  </si>
  <si>
    <t>Seguimiento al cumplimiento de tareas</t>
  </si>
  <si>
    <t>Coord. Calidad
Gerencia 
Líder del comité</t>
  </si>
  <si>
    <t>Dar cumplimiento al cronogrma de reuniones</t>
  </si>
  <si>
    <t>Según lo convenido</t>
  </si>
  <si>
    <t>Número de reuniones realizadas / Total de reuniones programadas</t>
  </si>
  <si>
    <t>HOSPITAL INTELIGENTE</t>
  </si>
  <si>
    <t>Desarrollar todas las acciones encaminadas a construir un hospital competitivo.</t>
  </si>
  <si>
    <t>Gestión de Proyectos</t>
  </si>
  <si>
    <t>Telemedicina</t>
  </si>
  <si>
    <t>Fortalecer el nivel de resolutividad con tecnología de Telemedicina</t>
  </si>
  <si>
    <t>Número de servicios con tecnología de telemedicina / Número de servicios programados con telemedicina</t>
  </si>
  <si>
    <t>Proyecto ejecutado</t>
  </si>
  <si>
    <t>Gerente
Asesor</t>
  </si>
  <si>
    <t>Proyecto Torre Hospitalización</t>
  </si>
  <si>
    <t>Ejecutar proyecto</t>
  </si>
  <si>
    <t>Formulación de proyectos</t>
  </si>
  <si>
    <t>Contar con unidad de formulación de proyectos</t>
  </si>
  <si>
    <t>Número de proyectos formulados / Proyectos radicados</t>
  </si>
  <si>
    <t>radicados</t>
  </si>
  <si>
    <t>Asesor</t>
  </si>
  <si>
    <t xml:space="preserve">Gestión Jurídica </t>
  </si>
  <si>
    <t>Dar respuesta oportuna a los derechos de petición, tutelas, demandas recibidas por la entidad</t>
  </si>
  <si>
    <t xml:space="preserve">Garantizar oportunidad de respuesta y cumplimiento a la normatividad </t>
  </si>
  <si>
    <t>Número de respuestas oportunas / Número de respuestas emitidas</t>
  </si>
  <si>
    <t>Documento de respuesta</t>
  </si>
  <si>
    <t>Asesor Jurídico
Gerente</t>
  </si>
  <si>
    <t>Monitorear procesos de Responsabilidad Médica de la Institución; Monitorear procesos laborales, ejecutivos, civiles y otros de la Institución</t>
  </si>
  <si>
    <t>Mejorar la defensa jurídica de la entidad</t>
  </si>
  <si>
    <t>Número de procesos ganados / Número de procesos en curso</t>
  </si>
  <si>
    <t>Sentencias</t>
  </si>
  <si>
    <t>Apoyar la Gestión contractual de la entidad</t>
  </si>
  <si>
    <t>Gestionar adecuadamente el actuar contractual de la entidad</t>
  </si>
  <si>
    <t>Contratos revisados / Contratos emitidos</t>
  </si>
  <si>
    <t>reporte a SIA, SECOP</t>
  </si>
  <si>
    <t>Logística Administrativa</t>
  </si>
  <si>
    <t>Garantizar la operatividad de los procesos de Aseo  y Lavandería</t>
  </si>
  <si>
    <t>Garantizar la ejecución adecuada del proceso</t>
  </si>
  <si>
    <t>Proporción de cumplimiento de obligaciones</t>
  </si>
  <si>
    <t xml:space="preserve">Actas de supervisión </t>
  </si>
  <si>
    <t>Supervisor asignado en el contrato</t>
  </si>
  <si>
    <t>Garantizar la disponibilidad de servicios públicos para el desarrollo de la entidad</t>
  </si>
  <si>
    <t>Garantizar continuidad de acceso a servicios públicos</t>
  </si>
  <si>
    <t>Acceso a uso de servicios públicos, indicador nominal</t>
  </si>
  <si>
    <t>Facturas de servicios públicos</t>
  </si>
  <si>
    <t>Ingeniero Ambiental, Subgerente Administrativo y Financiero</t>
  </si>
  <si>
    <t>Garantizar la operatividad del proceso de Vigilancia</t>
  </si>
  <si>
    <t xml:space="preserve">Garantizar la operatividad del proceso  Servicio de alimentación </t>
  </si>
  <si>
    <t>Garantizar la operatividad del proceso Transporte, incluye combustible</t>
  </si>
  <si>
    <t>Garantizar la operatividad de la mensajería en la entidad</t>
  </si>
  <si>
    <t>Gestión Documental e Información</t>
  </si>
  <si>
    <t>Mantenimiento y mejoramiento del sistema de gestión documental (incluye HC)</t>
  </si>
  <si>
    <t>Contar con un sistema en funcionamiento</t>
  </si>
  <si>
    <t>Tablas de retención aprobadas</t>
  </si>
  <si>
    <t>Acta de aprobación de Comité Municipal de Archivo</t>
  </si>
  <si>
    <t xml:space="preserve">Mantenimiento y mejoramiento del sistema de información </t>
  </si>
  <si>
    <t>Contar con información veraz, oportuna y confiable</t>
  </si>
  <si>
    <t>Los establecidos en la normatividad vigente</t>
  </si>
  <si>
    <t>Reportes y análisis de los indicadores</t>
  </si>
  <si>
    <t>Gerente
Subgerente Administrativo y Financiero
Subgerente Científico</t>
  </si>
  <si>
    <t>Formulacion</t>
  </si>
  <si>
    <t>SEGUIMIENTO PRIMER TRIMESTRE</t>
  </si>
  <si>
    <t>SEGUIMIENTO SEGUNDO TRIMESTRE</t>
  </si>
  <si>
    <t>SEGUIMIENTO TERCER TRIMESTRE</t>
  </si>
  <si>
    <t>CUMPLIMIENTO AÑO 2021</t>
  </si>
  <si>
    <t>CUMPLIMIENTO AÑO 2022</t>
  </si>
  <si>
    <t>CUMPLIMIENTO AÑO 2023</t>
  </si>
  <si>
    <t>SEGUIMIENTO CUARTO  TRIMESTRE</t>
  </si>
  <si>
    <t xml:space="preserve">META PROGRAMADA </t>
  </si>
  <si>
    <t>AÑO 2021</t>
  </si>
  <si>
    <t>AÑO 2022</t>
  </si>
  <si>
    <t>AÑO 2023</t>
  </si>
  <si>
    <t>NÚMERO DE ACTIVIDADES EJECUTADAS PRIMER TRIMESTRE</t>
  </si>
  <si>
    <t>NÚMERO DE ACTIVIDADES EJECUTADAS SEGUNDO TRIMESTRE</t>
  </si>
  <si>
    <t>NÚMERO DE ACTIVIDADES EJECUTADAS TERCER TRIMESTRE</t>
  </si>
  <si>
    <t>NÚMERO DE ACTIVIDADES EJECUTADAS CUARTO TRIMESTRE</t>
  </si>
  <si>
    <t>RESPONSABLE DIRECTO</t>
  </si>
  <si>
    <t xml:space="preserve">David Cantor </t>
  </si>
  <si>
    <t>David Cantor</t>
  </si>
  <si>
    <t xml:space="preserve">Jean Carlo Vanegas </t>
  </si>
  <si>
    <t>Luisa Martínez (comunicaciones)</t>
  </si>
  <si>
    <t>Jean Carlo Vanegas</t>
  </si>
  <si>
    <t>Alba Torres</t>
  </si>
  <si>
    <t>Alejandra Zapata (GESIS)</t>
  </si>
  <si>
    <t>Danilo Peláez</t>
  </si>
  <si>
    <t>Maria Fernanda Tápia</t>
  </si>
  <si>
    <t>Karla Elorsa</t>
  </si>
  <si>
    <t>Alejandra Zapata</t>
  </si>
  <si>
    <t xml:space="preserve">Alba Torres </t>
  </si>
  <si>
    <t>Danilo Pelaez</t>
  </si>
  <si>
    <t>Carolina Cardenas</t>
  </si>
  <si>
    <t>Sebastian Carvajal</t>
  </si>
  <si>
    <t>Karla y Yesenia</t>
  </si>
  <si>
    <t>Susana Castro</t>
  </si>
  <si>
    <t>Carolina Rincon</t>
  </si>
  <si>
    <t>Karla Elorsa y Carolina</t>
  </si>
  <si>
    <t xml:space="preserve">Jean Carlo </t>
  </si>
  <si>
    <t>Yesenia Betancur</t>
  </si>
  <si>
    <t>Yesenia Betancuar</t>
  </si>
  <si>
    <t>Ingeniera Biomedica</t>
  </si>
  <si>
    <t>Alejandro Blandon</t>
  </si>
  <si>
    <t>Luisa Martinez</t>
  </si>
  <si>
    <t>Control Interno</t>
  </si>
  <si>
    <t>Calidad y Control interno</t>
  </si>
  <si>
    <t>Juliana Castro</t>
  </si>
  <si>
    <t>Juridica</t>
  </si>
  <si>
    <t>Contratación</t>
  </si>
  <si>
    <t>Gestion Documental</t>
  </si>
  <si>
    <t>Gesis</t>
  </si>
  <si>
    <t>CUMPLIMIENTO AÑO 2024</t>
  </si>
  <si>
    <t>AÑO 2024</t>
  </si>
  <si>
    <t>RESPONSABLE</t>
  </si>
  <si>
    <t>FECHA</t>
  </si>
  <si>
    <t>HORA</t>
  </si>
  <si>
    <t>Maria Fernanda Tapia</t>
  </si>
  <si>
    <t>Danilo Pelaez/Laura Alvarez</t>
  </si>
  <si>
    <t>Sebastian Carvajal/Edison Sora</t>
  </si>
  <si>
    <t>Karla Elorza y Yesenia cartera</t>
  </si>
  <si>
    <t>Luisa Martinez/Alejandro Blandon</t>
  </si>
  <si>
    <t>Seguridad del paciente/Susana Castro</t>
  </si>
  <si>
    <t>Laura Fernandez-Jurídica/Juliana Castro</t>
  </si>
  <si>
    <t>David Cantor/Karen Ochoa</t>
  </si>
  <si>
    <t>Beatriz control interno/Calidad</t>
  </si>
  <si>
    <t>Jefe Leidy referencia/Ingeniera biomédica</t>
  </si>
  <si>
    <t>Sistemas/Gestión documental</t>
  </si>
  <si>
    <t>Subgerencia científica-Carolina Rincon</t>
  </si>
  <si>
    <t>No acumulativo- se ponen actividades realizadas en el trimestre correspondiente</t>
  </si>
  <si>
    <t>No acumulativo- se ponen actividades realizadas en el trimestre correspondiente
La meta cambia de acuerdo a las actividades de auditoria</t>
  </si>
  <si>
    <t>Se mide una actividad en formulación y una en implementación - Evidencias</t>
  </si>
  <si>
    <t>Se mide una sola vez</t>
  </si>
  <si>
    <t>Se mide una vez al año</t>
  </si>
  <si>
    <t>6 evaluaciones y 6 seguimientos - no acumulativo , se mide actividad realizada en el trimestre</t>
  </si>
  <si>
    <t>Se mide una vez</t>
  </si>
  <si>
    <t>Se mide con todos los contratos que se firman, la meta cambia en cada medición de acuerdo al número de contratos</t>
  </si>
  <si>
    <t>Subgerencia científica</t>
  </si>
  <si>
    <t>Subgerencia Cientifica</t>
  </si>
  <si>
    <t>Acumulativo- se pone el total acumulado al cierre del periodo</t>
  </si>
  <si>
    <t xml:space="preserve">Yesenia Betancur </t>
  </si>
  <si>
    <t>N°</t>
  </si>
  <si>
    <t>FICHA TÉCNICA DEL INDICADOR</t>
  </si>
  <si>
    <t>La medición es por número de actividades ejecutadas en el año</t>
  </si>
  <si>
    <t>Realizar los seguimiento y evaluaciòn de los programas de enfermedades de interés de salud publica (ITS, TB)</t>
  </si>
  <si>
    <t>No medir 2021</t>
  </si>
  <si>
    <t>Garantizar las coberturas de los programas de promoción y prevencion según los lineamientos y la población asignada(EAPB SAVIA SALUD)</t>
  </si>
  <si>
    <t>Política de Participación Social en salud</t>
  </si>
  <si>
    <t>Número de actividades realizadas / Número de actividades programadas</t>
  </si>
  <si>
    <t>CRONOGRAMA SOCIALIZACIÓN PLAN DE DESARROLLO, POA 2022 E INDICADORES (RESPONSABLES)</t>
  </si>
  <si>
    <t>Karina Sánchez</t>
  </si>
  <si>
    <t>Recertificación a través de la Fundación Más Familias</t>
  </si>
  <si>
    <t>Mejoramiento infraestructura TICs</t>
  </si>
  <si>
    <t>Incrementar capacidades tecnológica para trabajo en red</t>
  </si>
  <si>
    <t>Resolucion adjudicacion recursos y contrato</t>
  </si>
  <si>
    <t>Identificar las necesidades de "estudiantes en formación" segùn la evaluación de la capacidad instalada de la ESE.</t>
  </si>
  <si>
    <t>Mantener el número de programas de prácticas ofertados en la institución</t>
  </si>
  <si>
    <t>Anual</t>
  </si>
  <si>
    <t>3 Anuales</t>
  </si>
  <si>
    <t>Actualización de Xenco para mejorar compatibilidad con COCO</t>
  </si>
  <si>
    <t>Contratar desarrollo para compatibilidad Xenco-COCO</t>
  </si>
  <si>
    <t>Liquidación contrato</t>
  </si>
  <si>
    <t xml:space="preserve">Contratación para desarrollo </t>
  </si>
  <si>
    <t>Actualizar Manual de Procesos y Procedimientos de cada área.</t>
  </si>
  <si>
    <t>Número de solicitudes gestionadas/ Total de solicitudes realizadas
SIAU en urgencias</t>
  </si>
  <si>
    <t>Implementar estrategia PAPSIVI</t>
  </si>
  <si>
    <t>Incrementar la demanda inducida  en salud para población víctima</t>
  </si>
  <si>
    <t>Número de atenciones realizadas a población objeto del programa</t>
  </si>
  <si>
    <t>Continuar oferta de vacunas para toda la población, con enfoque de riesgo</t>
  </si>
  <si>
    <t xml:space="preserve">70% refuerzos </t>
  </si>
  <si>
    <t>Reporte diario</t>
  </si>
  <si>
    <t>PAI WEB</t>
  </si>
  <si>
    <t>Operación de Tomografía</t>
  </si>
  <si>
    <t>Brigadas Veredales</t>
  </si>
  <si>
    <t>Facilitar el acceso a estudios técnicos, tecnológicos, profesionales y especializados</t>
  </si>
  <si>
    <t>Número de examenes realizados</t>
  </si>
  <si>
    <t>Prestar servicio de Imagenología</t>
  </si>
  <si>
    <t>Número de imágenes tomadas incluye (Ecografías, Doppler, Doppler continuo bidireccional, Eco ginecobstetricia, RayosX, Mamografía, Tomografía)</t>
  </si>
  <si>
    <t>Karla Elorza</t>
  </si>
  <si>
    <t>Karla Elorza y Carolina Rincon</t>
  </si>
  <si>
    <t>Total</t>
  </si>
  <si>
    <t>Se realizaron 11 Análisis Institucionales</t>
  </si>
  <si>
    <t>Informe para comité COVE</t>
  </si>
  <si>
    <t xml:space="preserve">Jefe Valeria </t>
  </si>
  <si>
    <t xml:space="preserve">Mariana Coordinadora Medica </t>
  </si>
  <si>
    <t xml:space="preserve">Maritza Salud Publica </t>
  </si>
  <si>
    <t xml:space="preserve">Jefe Viviana Barrientos </t>
  </si>
  <si>
    <t xml:space="preserve">Biomedica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</si>
</sst>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Calibri"/>
      <family val="2"/>
    </font>
    <font>
      <i/>
      <sz val="12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2"/>
      <name val="Calibri"/>
      <family val="2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indexed="8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FECF7"/>
        <bgColor indexed="64"/>
      </patternFill>
    </fill>
    <fill>
      <patternFill patternType="solid">
        <fgColor rgb="FFFD79F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47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1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164" fontId="0" fillId="0" borderId="7" xfId="2" applyFont="1" applyFill="1" applyBorder="1" applyAlignment="1" applyProtection="1">
      <alignment horizontal="justify" vertical="center" wrapText="1"/>
      <protection locked="0"/>
    </xf>
    <xf numFmtId="0" fontId="0" fillId="0" borderId="7" xfId="0" applyBorder="1" applyAlignment="1" applyProtection="1">
      <alignment horizontal="justify" vertical="center" wrapText="1"/>
      <protection locked="0"/>
    </xf>
    <xf numFmtId="0" fontId="0" fillId="0" borderId="7" xfId="0" applyBorder="1"/>
    <xf numFmtId="9" fontId="4" fillId="0" borderId="7" xfId="0" applyNumberFormat="1" applyFont="1" applyBorder="1" applyAlignment="1" applyProtection="1">
      <alignment horizontal="justify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justify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justify" vertical="center" wrapText="1"/>
      <protection locked="0"/>
    </xf>
    <xf numFmtId="0" fontId="3" fillId="0" borderId="8" xfId="0" applyFont="1" applyBorder="1" applyAlignment="1" applyProtection="1">
      <alignment horizontal="justify" vertical="center" wrapText="1"/>
      <protection locked="0"/>
    </xf>
    <xf numFmtId="0" fontId="3" fillId="0" borderId="9" xfId="0" applyFont="1" applyBorder="1" applyAlignment="1" applyProtection="1">
      <alignment horizontal="justify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justify" vertical="center" wrapText="1"/>
      <protection locked="0"/>
    </xf>
    <xf numFmtId="0" fontId="6" fillId="0" borderId="10" xfId="0" applyFont="1" applyBorder="1" applyAlignment="1" applyProtection="1">
      <alignment horizontal="justify" vertical="center" wrapText="1"/>
      <protection locked="0"/>
    </xf>
    <xf numFmtId="164" fontId="6" fillId="0" borderId="9" xfId="2" applyFont="1" applyFill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9" fontId="7" fillId="0" borderId="7" xfId="0" applyNumberFormat="1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9" xfId="0" applyBorder="1" applyAlignment="1" applyProtection="1">
      <alignment horizontal="justify" vertical="center" wrapText="1"/>
      <protection locked="0"/>
    </xf>
    <xf numFmtId="1" fontId="4" fillId="0" borderId="7" xfId="0" applyNumberFormat="1" applyFont="1" applyBorder="1" applyAlignment="1" applyProtection="1">
      <alignment horizontal="justify" vertical="center" wrapText="1"/>
      <protection locked="0"/>
    </xf>
    <xf numFmtId="0" fontId="8" fillId="0" borderId="7" xfId="0" applyFont="1" applyBorder="1" applyAlignment="1" applyProtection="1">
      <alignment horizontal="justify" vertical="center" wrapText="1"/>
      <protection locked="0"/>
    </xf>
    <xf numFmtId="9" fontId="0" fillId="0" borderId="7" xfId="0" applyNumberFormat="1" applyBorder="1"/>
    <xf numFmtId="164" fontId="4" fillId="0" borderId="7" xfId="2" applyFont="1" applyFill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wrapText="1"/>
    </xf>
    <xf numFmtId="164" fontId="0" fillId="0" borderId="0" xfId="2" applyFont="1" applyFill="1" applyBorder="1" applyAlignment="1" applyProtection="1">
      <alignment horizontal="justify" vertical="center" wrapText="1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3" fillId="0" borderId="14" xfId="0" applyFont="1" applyBorder="1" applyAlignment="1" applyProtection="1">
      <alignment horizontal="justify" vertical="center" wrapText="1"/>
      <protection locked="0"/>
    </xf>
    <xf numFmtId="0" fontId="3" fillId="0" borderId="15" xfId="0" applyFont="1" applyBorder="1" applyAlignment="1" applyProtection="1">
      <alignment horizontal="justify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justify" vertical="center" wrapText="1"/>
      <protection locked="0"/>
    </xf>
    <xf numFmtId="0" fontId="0" fillId="0" borderId="16" xfId="0" applyBorder="1" applyAlignment="1" applyProtection="1">
      <alignment horizontal="justify" vertical="center" wrapText="1"/>
      <protection locked="0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Continuous" vertical="center" wrapText="1"/>
    </xf>
    <xf numFmtId="0" fontId="3" fillId="4" borderId="3" xfId="0" applyFont="1" applyFill="1" applyBorder="1" applyAlignment="1">
      <alignment horizontal="centerContinuous" vertical="center" wrapText="1"/>
    </xf>
    <xf numFmtId="0" fontId="3" fillId="4" borderId="2" xfId="0" applyFont="1" applyFill="1" applyBorder="1" applyAlignment="1">
      <alignment horizontal="centerContinuous" vertical="center" wrapText="1"/>
    </xf>
    <xf numFmtId="0" fontId="3" fillId="4" borderId="1" xfId="0" applyFont="1" applyFill="1" applyBorder="1" applyAlignment="1">
      <alignment horizontal="centerContinuous" vertical="center" wrapText="1"/>
    </xf>
    <xf numFmtId="0" fontId="3" fillId="5" borderId="3" xfId="0" applyFont="1" applyFill="1" applyBorder="1" applyAlignment="1">
      <alignment horizontal="centerContinuous" vertical="center" wrapText="1"/>
    </xf>
    <xf numFmtId="0" fontId="3" fillId="5" borderId="2" xfId="0" applyFont="1" applyFill="1" applyBorder="1" applyAlignment="1">
      <alignment horizontal="centerContinuous" vertical="center" wrapText="1"/>
    </xf>
    <xf numFmtId="0" fontId="3" fillId="5" borderId="1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 wrapText="1"/>
    </xf>
    <xf numFmtId="0" fontId="3" fillId="6" borderId="2" xfId="0" applyFont="1" applyFill="1" applyBorder="1" applyAlignment="1">
      <alignment horizontal="centerContinuous" vertical="center" wrapText="1"/>
    </xf>
    <xf numFmtId="0" fontId="3" fillId="6" borderId="1" xfId="0" applyFont="1" applyFill="1" applyBorder="1" applyAlignment="1">
      <alignment horizontal="centerContinuous" vertical="center" wrapText="1"/>
    </xf>
    <xf numFmtId="0" fontId="3" fillId="7" borderId="3" xfId="0" applyFont="1" applyFill="1" applyBorder="1" applyAlignment="1">
      <alignment horizontal="centerContinuous" vertical="center" wrapText="1"/>
    </xf>
    <xf numFmtId="0" fontId="3" fillId="7" borderId="2" xfId="0" applyFont="1" applyFill="1" applyBorder="1" applyAlignment="1">
      <alignment horizontal="centerContinuous" vertical="center" wrapText="1"/>
    </xf>
    <xf numFmtId="0" fontId="3" fillId="7" borderId="1" xfId="0" applyFont="1" applyFill="1" applyBorder="1" applyAlignment="1">
      <alignment horizontal="centerContinuous" vertical="center" wrapText="1"/>
    </xf>
    <xf numFmtId="0" fontId="3" fillId="8" borderId="3" xfId="0" applyFont="1" applyFill="1" applyBorder="1" applyAlignment="1">
      <alignment horizontal="centerContinuous" vertical="center" wrapText="1"/>
    </xf>
    <xf numFmtId="0" fontId="3" fillId="8" borderId="2" xfId="0" applyFont="1" applyFill="1" applyBorder="1" applyAlignment="1">
      <alignment horizontal="centerContinuous" vertical="center" wrapText="1"/>
    </xf>
    <xf numFmtId="0" fontId="3" fillId="8" borderId="1" xfId="0" applyFont="1" applyFill="1" applyBorder="1" applyAlignment="1">
      <alignment horizontal="centerContinuous" vertical="center" wrapText="1"/>
    </xf>
    <xf numFmtId="0" fontId="3" fillId="8" borderId="7" xfId="0" applyFont="1" applyFill="1" applyBorder="1" applyAlignment="1">
      <alignment horizontal="centerContinuous" vertical="center" wrapText="1"/>
    </xf>
    <xf numFmtId="0" fontId="0" fillId="0" borderId="18" xfId="0" applyBorder="1"/>
    <xf numFmtId="0" fontId="0" fillId="10" borderId="0" xfId="0" applyFill="1"/>
    <xf numFmtId="0" fontId="3" fillId="8" borderId="12" xfId="0" applyFont="1" applyFill="1" applyBorder="1" applyAlignment="1">
      <alignment horizontal="centerContinuous" vertical="center" wrapText="1"/>
    </xf>
    <xf numFmtId="0" fontId="0" fillId="0" borderId="7" xfId="0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3" borderId="19" xfId="0" applyNumberFormat="1" applyFill="1" applyBorder="1" applyAlignment="1">
      <alignment horizontal="center" vertical="center"/>
    </xf>
    <xf numFmtId="9" fontId="0" fillId="11" borderId="19" xfId="0" applyNumberFormat="1" applyFill="1" applyBorder="1" applyAlignment="1">
      <alignment horizontal="center" vertical="center"/>
    </xf>
    <xf numFmtId="9" fontId="0" fillId="3" borderId="7" xfId="0" applyNumberFormat="1" applyFill="1" applyBorder="1" applyAlignment="1">
      <alignment horizontal="center" vertical="center"/>
    </xf>
    <xf numFmtId="9" fontId="0" fillId="11" borderId="7" xfId="0" applyNumberForma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9" fontId="0" fillId="13" borderId="19" xfId="0" applyNumberFormat="1" applyFill="1" applyBorder="1" applyAlignment="1">
      <alignment horizontal="center" vertical="center"/>
    </xf>
    <xf numFmtId="9" fontId="0" fillId="13" borderId="7" xfId="0" applyNumberFormat="1" applyFill="1" applyBorder="1" applyAlignment="1">
      <alignment horizontal="center" vertical="center"/>
    </xf>
    <xf numFmtId="9" fontId="0" fillId="2" borderId="19" xfId="0" applyNumberFormat="1" applyFill="1" applyBorder="1" applyAlignment="1">
      <alignment horizontal="center" vertical="center"/>
    </xf>
    <xf numFmtId="9" fontId="0" fillId="2" borderId="7" xfId="0" applyNumberForma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9" fontId="13" fillId="0" borderId="19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8" fontId="0" fillId="0" borderId="7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25" xfId="0" applyNumberFormat="1" applyBorder="1" applyAlignment="1">
      <alignment horizontal="center"/>
    </xf>
    <xf numFmtId="18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0" fillId="14" borderId="19" xfId="0" applyFill="1" applyBorder="1" applyAlignment="1">
      <alignment horizontal="center" vertical="center"/>
    </xf>
    <xf numFmtId="0" fontId="4" fillId="14" borderId="19" xfId="0" applyFont="1" applyFill="1" applyBorder="1" applyAlignment="1" applyProtection="1">
      <alignment horizontal="center" vertical="center" wrapText="1"/>
      <protection locked="0"/>
    </xf>
    <xf numFmtId="9" fontId="4" fillId="0" borderId="19" xfId="3" applyFont="1" applyFill="1" applyBorder="1" applyAlignment="1" applyProtection="1">
      <alignment horizontal="center" vertical="center" wrapText="1"/>
      <protection locked="0"/>
    </xf>
    <xf numFmtId="9" fontId="0" fillId="0" borderId="19" xfId="3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Continuous" vertical="center" wrapText="1"/>
    </xf>
    <xf numFmtId="0" fontId="12" fillId="0" borderId="0" xfId="0" applyFont="1" applyAlignment="1">
      <alignment horizontal="justify" vertical="center" wrapText="1"/>
    </xf>
    <xf numFmtId="0" fontId="0" fillId="0" borderId="0" xfId="0" applyAlignment="1">
      <alignment horizontal="justify"/>
    </xf>
    <xf numFmtId="0" fontId="3" fillId="2" borderId="43" xfId="0" applyFont="1" applyFill="1" applyBorder="1" applyAlignment="1">
      <alignment horizontal="centerContinuous" vertical="center" wrapText="1"/>
    </xf>
    <xf numFmtId="0" fontId="3" fillId="3" borderId="43" xfId="0" applyFont="1" applyFill="1" applyBorder="1" applyAlignment="1">
      <alignment horizontal="centerContinuous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justify" vertical="center" wrapText="1"/>
      <protection locked="0"/>
    </xf>
    <xf numFmtId="0" fontId="3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9" fontId="0" fillId="14" borderId="19" xfId="0" applyNumberFormat="1" applyFill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9" fontId="0" fillId="2" borderId="21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2" borderId="22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9" fontId="0" fillId="2" borderId="26" xfId="0" applyNumberFormat="1" applyFill="1" applyBorder="1" applyAlignment="1">
      <alignment horizontal="center" vertical="center"/>
    </xf>
    <xf numFmtId="9" fontId="0" fillId="2" borderId="27" xfId="0" applyNumberFormat="1" applyFill="1" applyBorder="1" applyAlignment="1">
      <alignment horizontal="center" vertical="center"/>
    </xf>
    <xf numFmtId="9" fontId="0" fillId="3" borderId="21" xfId="0" applyNumberFormat="1" applyFill="1" applyBorder="1" applyAlignment="1">
      <alignment horizontal="center" vertical="center"/>
    </xf>
    <xf numFmtId="9" fontId="0" fillId="3" borderId="26" xfId="0" applyNumberFormat="1" applyFill="1" applyBorder="1" applyAlignment="1">
      <alignment horizontal="center" vertical="center"/>
    </xf>
    <xf numFmtId="9" fontId="0" fillId="3" borderId="22" xfId="0" applyNumberFormat="1" applyFill="1" applyBorder="1" applyAlignment="1">
      <alignment horizontal="center" vertical="center"/>
    </xf>
    <xf numFmtId="9" fontId="0" fillId="3" borderId="27" xfId="0" applyNumberFormat="1" applyFill="1" applyBorder="1" applyAlignment="1">
      <alignment horizontal="center" vertical="center"/>
    </xf>
    <xf numFmtId="9" fontId="0" fillId="11" borderId="21" xfId="0" applyNumberFormat="1" applyFill="1" applyBorder="1" applyAlignment="1">
      <alignment horizontal="center" vertical="center"/>
    </xf>
    <xf numFmtId="9" fontId="0" fillId="11" borderId="22" xfId="0" applyNumberFormat="1" applyFill="1" applyBorder="1" applyAlignment="1">
      <alignment horizontal="center" vertical="center"/>
    </xf>
    <xf numFmtId="9" fontId="0" fillId="11" borderId="26" xfId="0" applyNumberFormat="1" applyFill="1" applyBorder="1" applyAlignment="1">
      <alignment horizontal="center" vertical="center"/>
    </xf>
    <xf numFmtId="9" fontId="0" fillId="13" borderId="21" xfId="0" applyNumberFormat="1" applyFill="1" applyBorder="1" applyAlignment="1">
      <alignment horizontal="center" vertical="center"/>
    </xf>
    <xf numFmtId="9" fontId="0" fillId="13" borderId="22" xfId="0" applyNumberFormat="1" applyFill="1" applyBorder="1" applyAlignment="1">
      <alignment horizontal="center" vertical="center"/>
    </xf>
    <xf numFmtId="9" fontId="0" fillId="13" borderId="26" xfId="0" applyNumberFormat="1" applyFill="1" applyBorder="1" applyAlignment="1">
      <alignment horizontal="center" vertical="center"/>
    </xf>
    <xf numFmtId="9" fontId="0" fillId="13" borderId="27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9" fontId="0" fillId="13" borderId="47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34" xfId="0" applyFont="1" applyBorder="1" applyAlignment="1" applyProtection="1">
      <alignment horizontal="center" vertical="center" wrapText="1"/>
      <protection locked="0"/>
    </xf>
    <xf numFmtId="9" fontId="0" fillId="13" borderId="3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9" fontId="0" fillId="13" borderId="32" xfId="0" applyNumberFormat="1" applyFill="1" applyBorder="1" applyAlignment="1">
      <alignment horizontal="center" vertical="center"/>
    </xf>
    <xf numFmtId="9" fontId="0" fillId="11" borderId="47" xfId="0" applyNumberFormat="1" applyFill="1" applyBorder="1" applyAlignment="1">
      <alignment horizontal="center" vertical="center"/>
    </xf>
    <xf numFmtId="9" fontId="0" fillId="11" borderId="34" xfId="0" applyNumberFormat="1" applyFill="1" applyBorder="1" applyAlignment="1">
      <alignment horizontal="center" vertical="center"/>
    </xf>
    <xf numFmtId="9" fontId="0" fillId="11" borderId="32" xfId="0" applyNumberFormat="1" applyFill="1" applyBorder="1" applyAlignment="1">
      <alignment horizontal="center" vertical="center"/>
    </xf>
    <xf numFmtId="9" fontId="0" fillId="3" borderId="47" xfId="0" applyNumberFormat="1" applyFill="1" applyBorder="1" applyAlignment="1">
      <alignment horizontal="center" vertical="center"/>
    </xf>
    <xf numFmtId="9" fontId="0" fillId="3" borderId="34" xfId="0" applyNumberFormat="1" applyFill="1" applyBorder="1" applyAlignment="1">
      <alignment horizontal="center" vertical="center"/>
    </xf>
    <xf numFmtId="9" fontId="0" fillId="3" borderId="32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9" fontId="0" fillId="2" borderId="47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9" fontId="0" fillId="2" borderId="34" xfId="0" applyNumberFormat="1" applyFill="1" applyBorder="1" applyAlignment="1">
      <alignment horizontal="center" vertical="center"/>
    </xf>
    <xf numFmtId="9" fontId="0" fillId="2" borderId="32" xfId="0" applyNumberForma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4" fillId="14" borderId="21" xfId="0" applyFont="1" applyFill="1" applyBorder="1" applyAlignment="1" applyProtection="1">
      <alignment horizontal="center" vertical="center" wrapText="1"/>
      <protection locked="0"/>
    </xf>
    <xf numFmtId="9" fontId="0" fillId="14" borderId="21" xfId="0" applyNumberFormat="1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9" fontId="0" fillId="14" borderId="22" xfId="0" applyNumberFormat="1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9" fontId="0" fillId="14" borderId="47" xfId="0" applyNumberFormat="1" applyFill="1" applyBorder="1" applyAlignment="1">
      <alignment horizontal="center" vertical="center"/>
    </xf>
    <xf numFmtId="9" fontId="0" fillId="2" borderId="24" xfId="0" applyNumberFormat="1" applyFill="1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9" fontId="0" fillId="13" borderId="24" xfId="0" applyNumberFormat="1" applyFill="1" applyBorder="1" applyAlignment="1">
      <alignment horizontal="center" vertical="center"/>
    </xf>
    <xf numFmtId="0" fontId="4" fillId="0" borderId="46" xfId="0" applyFont="1" applyBorder="1" applyAlignment="1" applyProtection="1">
      <alignment horizontal="center" vertical="center" wrapText="1"/>
      <protection locked="0"/>
    </xf>
    <xf numFmtId="9" fontId="0" fillId="11" borderId="24" xfId="0" applyNumberFormat="1" applyFill="1" applyBorder="1" applyAlignment="1">
      <alignment horizontal="center" vertical="center"/>
    </xf>
    <xf numFmtId="9" fontId="0" fillId="3" borderId="24" xfId="0" applyNumberFormat="1" applyFill="1" applyBorder="1" applyAlignment="1">
      <alignment horizontal="center" vertical="center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9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9" fontId="0" fillId="4" borderId="23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9" fontId="0" fillId="0" borderId="20" xfId="0" applyNumberFormat="1" applyBorder="1" applyAlignment="1">
      <alignment horizontal="center" vertical="center"/>
    </xf>
    <xf numFmtId="9" fontId="4" fillId="0" borderId="21" xfId="0" applyNumberFormat="1" applyFont="1" applyBorder="1" applyAlignment="1" applyProtection="1">
      <alignment horizontal="center" vertical="center" wrapText="1"/>
      <protection locked="0"/>
    </xf>
    <xf numFmtId="9" fontId="0" fillId="0" borderId="21" xfId="0" applyNumberFormat="1" applyBorder="1" applyAlignment="1">
      <alignment horizontal="center" vertical="center"/>
    </xf>
    <xf numFmtId="9" fontId="0" fillId="0" borderId="46" xfId="0" applyNumberFormat="1" applyBorder="1" applyAlignment="1">
      <alignment horizontal="center" vertical="center"/>
    </xf>
    <xf numFmtId="0" fontId="0" fillId="12" borderId="25" xfId="0" applyFill="1" applyBorder="1" applyAlignment="1">
      <alignment horizontal="center" vertical="center"/>
    </xf>
    <xf numFmtId="9" fontId="4" fillId="0" borderId="20" xfId="0" applyNumberFormat="1" applyFont="1" applyBorder="1" applyAlignment="1" applyProtection="1">
      <alignment horizontal="center" vertical="center" wrapText="1"/>
      <protection locked="0"/>
    </xf>
    <xf numFmtId="9" fontId="4" fillId="0" borderId="46" xfId="0" applyNumberFormat="1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0" fillId="12" borderId="20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46" xfId="0" applyFill="1" applyBorder="1" applyAlignment="1">
      <alignment horizontal="center" vertical="center"/>
    </xf>
    <xf numFmtId="0" fontId="4" fillId="0" borderId="21" xfId="0" applyFont="1" applyBorder="1" applyAlignment="1" applyProtection="1">
      <alignment horizontal="justify" vertical="center" wrapText="1"/>
      <protection locked="0"/>
    </xf>
    <xf numFmtId="0" fontId="3" fillId="0" borderId="21" xfId="0" applyFont="1" applyBorder="1" applyAlignment="1" applyProtection="1">
      <alignment horizontal="justify" vertical="center" wrapText="1"/>
      <protection locked="0"/>
    </xf>
    <xf numFmtId="164" fontId="0" fillId="0" borderId="21" xfId="2" applyFont="1" applyFill="1" applyBorder="1" applyAlignment="1" applyProtection="1">
      <alignment horizontal="justify" vertical="center" wrapText="1"/>
      <protection locked="0"/>
    </xf>
    <xf numFmtId="0" fontId="0" fillId="0" borderId="21" xfId="0" applyBorder="1" applyAlignment="1" applyProtection="1">
      <alignment horizontal="justify" vertical="center" wrapText="1"/>
      <protection locked="0"/>
    </xf>
    <xf numFmtId="0" fontId="0" fillId="0" borderId="52" xfId="0" applyBorder="1"/>
    <xf numFmtId="0" fontId="12" fillId="0" borderId="22" xfId="0" applyFont="1" applyBorder="1" applyAlignment="1">
      <alignment horizontal="justify" vertical="center" wrapText="1"/>
    </xf>
    <xf numFmtId="0" fontId="4" fillId="0" borderId="26" xfId="0" applyFont="1" applyBorder="1" applyAlignment="1" applyProtection="1">
      <alignment horizontal="justify" vertical="center" wrapText="1"/>
      <protection locked="0"/>
    </xf>
    <xf numFmtId="0" fontId="3" fillId="0" borderId="26" xfId="0" applyFont="1" applyBorder="1" applyAlignment="1" applyProtection="1">
      <alignment horizontal="justify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164" fontId="0" fillId="0" borderId="26" xfId="2" applyFont="1" applyFill="1" applyBorder="1" applyAlignment="1" applyProtection="1">
      <alignment horizontal="justify" vertical="center" wrapText="1"/>
      <protection locked="0"/>
    </xf>
    <xf numFmtId="0" fontId="0" fillId="0" borderId="26" xfId="0" applyBorder="1" applyAlignment="1" applyProtection="1">
      <alignment horizontal="justify" vertical="center" wrapText="1"/>
      <protection locked="0"/>
    </xf>
    <xf numFmtId="0" fontId="0" fillId="0" borderId="28" xfId="0" applyBorder="1"/>
    <xf numFmtId="0" fontId="12" fillId="0" borderId="32" xfId="0" applyFont="1" applyBorder="1" applyAlignment="1">
      <alignment horizontal="justify" vertical="center" wrapText="1"/>
    </xf>
    <xf numFmtId="9" fontId="4" fillId="0" borderId="21" xfId="0" applyNumberFormat="1" applyFont="1" applyBorder="1" applyAlignment="1" applyProtection="1">
      <alignment horizontal="justify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12" fillId="0" borderId="47" xfId="0" applyFont="1" applyBorder="1" applyAlignment="1">
      <alignment horizontal="justify" vertical="center" wrapText="1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0" fillId="0" borderId="26" xfId="0" applyBorder="1"/>
    <xf numFmtId="9" fontId="4" fillId="0" borderId="26" xfId="0" applyNumberFormat="1" applyFont="1" applyBorder="1" applyAlignment="1" applyProtection="1">
      <alignment horizontal="justify" vertical="center" wrapText="1"/>
      <protection locked="0"/>
    </xf>
    <xf numFmtId="0" fontId="12" fillId="0" borderId="24" xfId="0" applyFont="1" applyBorder="1" applyAlignment="1">
      <alignment horizontal="justify" vertical="center" wrapText="1"/>
    </xf>
    <xf numFmtId="0" fontId="7" fillId="0" borderId="21" xfId="0" applyFont="1" applyBorder="1" applyAlignment="1" applyProtection="1">
      <alignment horizontal="justify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justify" vertical="center" wrapText="1"/>
      <protection locked="0"/>
    </xf>
    <xf numFmtId="9" fontId="7" fillId="0" borderId="26" xfId="0" applyNumberFormat="1" applyFont="1" applyBorder="1" applyAlignment="1" applyProtection="1">
      <alignment horizontal="justify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>
      <alignment horizontal="justify" vertical="center" wrapText="1"/>
    </xf>
    <xf numFmtId="0" fontId="0" fillId="0" borderId="22" xfId="0" applyBorder="1" applyAlignment="1">
      <alignment horizontal="justify"/>
    </xf>
    <xf numFmtId="0" fontId="0" fillId="0" borderId="24" xfId="0" applyBorder="1" applyAlignment="1">
      <alignment horizontal="justify"/>
    </xf>
    <xf numFmtId="0" fontId="0" fillId="0" borderId="27" xfId="0" applyBorder="1" applyAlignment="1">
      <alignment horizontal="justify"/>
    </xf>
    <xf numFmtId="1" fontId="4" fillId="0" borderId="21" xfId="0" applyNumberFormat="1" applyFont="1" applyBorder="1" applyAlignment="1" applyProtection="1">
      <alignment horizontal="justify" vertical="center" wrapText="1"/>
      <protection locked="0"/>
    </xf>
    <xf numFmtId="0" fontId="8" fillId="0" borderId="21" xfId="0" applyFont="1" applyBorder="1" applyAlignment="1" applyProtection="1">
      <alignment horizontal="justify" vertical="center" wrapText="1"/>
      <protection locked="0"/>
    </xf>
    <xf numFmtId="41" fontId="4" fillId="0" borderId="21" xfId="1" applyFont="1" applyBorder="1" applyAlignment="1" applyProtection="1">
      <alignment horizontal="justify" vertical="center" wrapText="1"/>
      <protection locked="0"/>
    </xf>
    <xf numFmtId="9" fontId="0" fillId="0" borderId="26" xfId="0" applyNumberFormat="1" applyBorder="1"/>
    <xf numFmtId="0" fontId="0" fillId="0" borderId="26" xfId="0" applyBorder="1" applyAlignment="1">
      <alignment wrapText="1"/>
    </xf>
    <xf numFmtId="41" fontId="4" fillId="0" borderId="20" xfId="1" applyFont="1" applyBorder="1" applyAlignment="1" applyProtection="1">
      <alignment horizontal="center" vertical="center" wrapText="1"/>
      <protection locked="0"/>
    </xf>
    <xf numFmtId="164" fontId="4" fillId="0" borderId="21" xfId="2" applyFont="1" applyFill="1" applyBorder="1" applyAlignment="1" applyProtection="1">
      <alignment horizontal="justify" vertical="center" wrapText="1"/>
      <protection locked="0"/>
    </xf>
    <xf numFmtId="0" fontId="4" fillId="0" borderId="53" xfId="0" applyFont="1" applyBorder="1" applyAlignment="1" applyProtection="1">
      <alignment horizontal="justify" vertical="center" wrapText="1"/>
      <protection locked="0"/>
    </xf>
    <xf numFmtId="0" fontId="0" fillId="0" borderId="29" xfId="0" applyBorder="1" applyAlignment="1">
      <alignment wrapText="1"/>
    </xf>
    <xf numFmtId="9" fontId="0" fillId="0" borderId="26" xfId="0" applyNumberFormat="1" applyBorder="1" applyAlignment="1">
      <alignment horizontal="left" wrapText="1"/>
    </xf>
    <xf numFmtId="0" fontId="0" fillId="0" borderId="36" xfId="0" applyBorder="1" applyAlignment="1">
      <alignment horizontal="center" vertical="center"/>
    </xf>
    <xf numFmtId="9" fontId="4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>
      <alignment vertical="center" wrapText="1"/>
    </xf>
    <xf numFmtId="0" fontId="9" fillId="0" borderId="26" xfId="0" applyFont="1" applyBorder="1" applyAlignment="1">
      <alignment wrapText="1"/>
    </xf>
    <xf numFmtId="1" fontId="0" fillId="12" borderId="46" xfId="0" applyNumberFormat="1" applyFill="1" applyBorder="1" applyAlignment="1">
      <alignment horizontal="center" vertical="center"/>
    </xf>
    <xf numFmtId="1" fontId="0" fillId="12" borderId="36" xfId="0" applyNumberFormat="1" applyFill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0" fontId="0" fillId="12" borderId="36" xfId="0" applyFill="1" applyBorder="1" applyAlignment="1">
      <alignment horizontal="center" vertical="center"/>
    </xf>
    <xf numFmtId="9" fontId="0" fillId="0" borderId="34" xfId="0" applyNumberFormat="1" applyBorder="1" applyAlignment="1">
      <alignment horizontal="center" vertical="center"/>
    </xf>
    <xf numFmtId="9" fontId="0" fillId="0" borderId="53" xfId="0" applyNumberFormat="1" applyBorder="1" applyAlignment="1">
      <alignment horizontal="center" vertical="center"/>
    </xf>
    <xf numFmtId="9" fontId="0" fillId="0" borderId="38" xfId="0" applyNumberFormat="1" applyBorder="1" applyAlignment="1">
      <alignment horizontal="center" vertical="center"/>
    </xf>
    <xf numFmtId="9" fontId="0" fillId="0" borderId="54" xfId="0" applyNumberFormat="1" applyBorder="1" applyAlignment="1">
      <alignment horizontal="center" vertical="center"/>
    </xf>
    <xf numFmtId="0" fontId="4" fillId="0" borderId="29" xfId="0" applyFont="1" applyBorder="1" applyAlignment="1" applyProtection="1">
      <alignment horizontal="justify" vertical="center" wrapText="1"/>
      <protection locked="0"/>
    </xf>
    <xf numFmtId="9" fontId="0" fillId="12" borderId="46" xfId="0" applyNumberFormat="1" applyFill="1" applyBorder="1" applyAlignment="1">
      <alignment horizontal="center" vertical="center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9" fontId="13" fillId="0" borderId="34" xfId="0" applyNumberFormat="1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>
      <alignment wrapText="1"/>
    </xf>
    <xf numFmtId="0" fontId="13" fillId="14" borderId="46" xfId="0" applyFont="1" applyFill="1" applyBorder="1" applyAlignment="1" applyProtection="1">
      <alignment horizontal="center" vertical="center" wrapText="1"/>
      <protection locked="0"/>
    </xf>
    <xf numFmtId="0" fontId="13" fillId="14" borderId="19" xfId="0" applyFont="1" applyFill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9" fontId="0" fillId="0" borderId="40" xfId="0" applyNumberFormat="1" applyBorder="1" applyAlignment="1">
      <alignment horizontal="center" vertical="center"/>
    </xf>
    <xf numFmtId="9" fontId="0" fillId="0" borderId="56" xfId="0" applyNumberFormat="1" applyBorder="1" applyAlignment="1">
      <alignment horizontal="center" vertical="center"/>
    </xf>
    <xf numFmtId="9" fontId="0" fillId="0" borderId="30" xfId="0" applyNumberFormat="1" applyBorder="1" applyAlignment="1">
      <alignment horizontal="center" vertical="center"/>
    </xf>
    <xf numFmtId="9" fontId="0" fillId="0" borderId="41" xfId="0" applyNumberFormat="1" applyBorder="1" applyAlignment="1">
      <alignment horizontal="center" vertical="center"/>
    </xf>
    <xf numFmtId="9" fontId="0" fillId="0" borderId="51" xfId="0" applyNumberForma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9" fontId="0" fillId="14" borderId="41" xfId="0" applyNumberForma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10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8" borderId="20" xfId="0" applyFont="1" applyFill="1" applyBorder="1" applyAlignment="1" applyProtection="1">
      <alignment horizontal="center" vertical="center" wrapText="1"/>
      <protection locked="0"/>
    </xf>
    <xf numFmtId="0" fontId="4" fillId="8" borderId="21" xfId="0" applyFont="1" applyFill="1" applyBorder="1" applyAlignment="1" applyProtection="1">
      <alignment horizontal="center" vertical="center" wrapText="1"/>
      <protection locked="0"/>
    </xf>
    <xf numFmtId="1" fontId="4" fillId="0" borderId="34" xfId="0" applyNumberFormat="1" applyFont="1" applyBorder="1" applyAlignment="1" applyProtection="1">
      <alignment horizontal="center" vertical="center" wrapText="1"/>
      <protection locked="0"/>
    </xf>
    <xf numFmtId="9" fontId="0" fillId="0" borderId="0" xfId="0" applyNumberFormat="1" applyAlignment="1">
      <alignment horizontal="center" vertical="center"/>
    </xf>
    <xf numFmtId="1" fontId="4" fillId="0" borderId="19" xfId="0" applyNumberFormat="1" applyFont="1" applyBorder="1" applyAlignment="1" applyProtection="1">
      <alignment horizontal="center" vertical="center" wrapText="1"/>
      <protection locked="0"/>
    </xf>
    <xf numFmtId="9" fontId="0" fillId="0" borderId="7" xfId="0" applyNumberFormat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3" fontId="4" fillId="0" borderId="46" xfId="0" applyNumberFormat="1" applyFont="1" applyBorder="1" applyAlignment="1" applyProtection="1">
      <alignment horizontal="center" vertical="center" wrapText="1"/>
      <protection locked="0"/>
    </xf>
    <xf numFmtId="1" fontId="4" fillId="0" borderId="21" xfId="0" applyNumberFormat="1" applyFont="1" applyBorder="1" applyAlignment="1" applyProtection="1">
      <alignment horizontal="center" vertical="center" wrapText="1"/>
      <protection locked="0"/>
    </xf>
    <xf numFmtId="1" fontId="0" fillId="0" borderId="46" xfId="0" applyNumberFormat="1" applyBorder="1" applyAlignment="1">
      <alignment horizontal="center" vertical="center"/>
    </xf>
    <xf numFmtId="3" fontId="13" fillId="0" borderId="21" xfId="0" applyNumberFormat="1" applyFont="1" applyBorder="1" applyAlignment="1" applyProtection="1">
      <alignment horizontal="center" vertical="center" wrapText="1"/>
      <protection locked="0"/>
    </xf>
    <xf numFmtId="1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0" fillId="10" borderId="23" xfId="0" applyNumberFormat="1" applyFill="1" applyBorder="1" applyAlignment="1">
      <alignment horizontal="center" vertical="center"/>
    </xf>
    <xf numFmtId="9" fontId="4" fillId="10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11" borderId="23" xfId="0" applyFill="1" applyBorder="1" applyAlignment="1">
      <alignment horizontal="center" vertical="center"/>
    </xf>
    <xf numFmtId="1" fontId="0" fillId="11" borderId="23" xfId="0" applyNumberForma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9" fontId="0" fillId="10" borderId="46" xfId="0" applyNumberFormat="1" applyFill="1" applyBorder="1" applyAlignment="1">
      <alignment horizontal="center" vertical="center"/>
    </xf>
    <xf numFmtId="9" fontId="0" fillId="12" borderId="20" xfId="0" applyNumberForma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justify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164" fontId="0" fillId="0" borderId="19" xfId="2" applyFont="1" applyFill="1" applyBorder="1" applyAlignment="1" applyProtection="1">
      <alignment horizontal="justify" vertical="center" wrapText="1"/>
      <protection locked="0"/>
    </xf>
    <xf numFmtId="0" fontId="0" fillId="0" borderId="19" xfId="0" applyBorder="1" applyAlignment="1" applyProtection="1">
      <alignment horizontal="justify" vertical="center" wrapText="1"/>
      <protection locked="0"/>
    </xf>
    <xf numFmtId="0" fontId="0" fillId="0" borderId="37" xfId="0" applyBorder="1"/>
    <xf numFmtId="0" fontId="12" fillId="10" borderId="19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justify"/>
    </xf>
    <xf numFmtId="0" fontId="0" fillId="0" borderId="20" xfId="0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9" fontId="0" fillId="0" borderId="23" xfId="0" applyNumberFormat="1" applyFill="1" applyBorder="1" applyAlignment="1">
      <alignment horizontal="center" vertical="center"/>
    </xf>
    <xf numFmtId="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9" fontId="0" fillId="4" borderId="25" xfId="0" applyNumberFormat="1" applyFill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43" fontId="4" fillId="0" borderId="46" xfId="4" applyFont="1" applyBorder="1" applyAlignment="1" applyProtection="1">
      <alignment horizontal="center" vertical="center" wrapText="1"/>
      <protection locked="0"/>
    </xf>
    <xf numFmtId="9" fontId="4" fillId="0" borderId="36" xfId="0" applyNumberFormat="1" applyFont="1" applyBorder="1" applyAlignment="1" applyProtection="1">
      <alignment horizontal="center" vertical="center" wrapText="1"/>
      <protection locked="0"/>
    </xf>
    <xf numFmtId="9" fontId="0" fillId="15" borderId="40" xfId="0" applyNumberFormat="1" applyFill="1" applyBorder="1" applyAlignment="1">
      <alignment horizontal="center" vertical="center"/>
    </xf>
    <xf numFmtId="9" fontId="13" fillId="0" borderId="20" xfId="0" applyNumberFormat="1" applyFont="1" applyBorder="1" applyAlignment="1" applyProtection="1">
      <alignment horizontal="center" vertical="center" wrapText="1"/>
      <protection locked="0"/>
    </xf>
    <xf numFmtId="9" fontId="13" fillId="0" borderId="46" xfId="0" applyNumberFormat="1" applyFont="1" applyBorder="1" applyAlignment="1" applyProtection="1">
      <alignment horizontal="center" vertical="center" wrapText="1"/>
      <protection locked="0"/>
    </xf>
    <xf numFmtId="9" fontId="13" fillId="0" borderId="36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justify" vertical="center" wrapText="1"/>
      <protection locked="0"/>
    </xf>
    <xf numFmtId="9" fontId="4" fillId="0" borderId="7" xfId="0" applyNumberFormat="1" applyFont="1" applyFill="1" applyBorder="1" applyAlignment="1" applyProtection="1">
      <alignment horizontal="justify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justify" vertical="center" wrapText="1"/>
      <protection locked="0"/>
    </xf>
    <xf numFmtId="0" fontId="0" fillId="0" borderId="7" xfId="0" applyFill="1" applyBorder="1"/>
    <xf numFmtId="0" fontId="1" fillId="0" borderId="37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justify" vertical="center" wrapText="1"/>
    </xf>
    <xf numFmtId="9" fontId="0" fillId="0" borderId="19" xfId="0" applyNumberFormat="1" applyFill="1" applyBorder="1" applyAlignment="1">
      <alignment horizontal="center" vertical="center"/>
    </xf>
    <xf numFmtId="9" fontId="0" fillId="0" borderId="47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7" xfId="0" applyFont="1" applyBorder="1" applyAlignment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1" fontId="13" fillId="0" borderId="1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9" fontId="17" fillId="11" borderId="19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9" fontId="17" fillId="13" borderId="21" xfId="0" applyNumberFormat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9" fontId="17" fillId="13" borderId="22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9" fontId="17" fillId="11" borderId="7" xfId="0" applyNumberFormat="1" applyFont="1" applyFill="1" applyBorder="1" applyAlignment="1">
      <alignment horizontal="center" vertical="center"/>
    </xf>
    <xf numFmtId="43" fontId="17" fillId="11" borderId="24" xfId="4" applyFont="1" applyFill="1" applyBorder="1" applyAlignment="1">
      <alignment horizontal="center" vertical="center"/>
    </xf>
    <xf numFmtId="9" fontId="17" fillId="13" borderId="7" xfId="0" applyNumberFormat="1" applyFont="1" applyFill="1" applyBorder="1" applyAlignment="1">
      <alignment horizontal="center" vertical="center"/>
    </xf>
    <xf numFmtId="9" fontId="17" fillId="13" borderId="24" xfId="0" applyNumberFormat="1" applyFont="1" applyFill="1" applyBorder="1" applyAlignment="1">
      <alignment horizontal="center" vertical="center"/>
    </xf>
    <xf numFmtId="9" fontId="17" fillId="11" borderId="47" xfId="0" applyNumberFormat="1" applyFont="1" applyFill="1" applyBorder="1" applyAlignment="1">
      <alignment horizontal="center" vertical="center"/>
    </xf>
    <xf numFmtId="9" fontId="17" fillId="13" borderId="19" xfId="0" applyNumberFormat="1" applyFont="1" applyFill="1" applyBorder="1" applyAlignment="1">
      <alignment horizontal="center" vertical="center"/>
    </xf>
    <xf numFmtId="9" fontId="17" fillId="13" borderId="47" xfId="0" applyNumberFormat="1" applyFont="1" applyFill="1" applyBorder="1" applyAlignment="1">
      <alignment horizontal="center" vertical="center"/>
    </xf>
    <xf numFmtId="9" fontId="17" fillId="0" borderId="23" xfId="0" applyNumberFormat="1" applyFont="1" applyBorder="1" applyAlignment="1">
      <alignment horizontal="center" vertical="center"/>
    </xf>
    <xf numFmtId="9" fontId="17" fillId="0" borderId="7" xfId="0" applyNumberFormat="1" applyFont="1" applyBorder="1" applyAlignment="1">
      <alignment horizontal="center" vertical="center"/>
    </xf>
    <xf numFmtId="9" fontId="17" fillId="11" borderId="24" xfId="0" applyNumberFormat="1" applyFont="1" applyFill="1" applyBorder="1" applyAlignment="1">
      <alignment horizontal="center" vertical="center"/>
    </xf>
    <xf numFmtId="0" fontId="17" fillId="11" borderId="23" xfId="0" applyFont="1" applyFill="1" applyBorder="1" applyAlignment="1">
      <alignment horizontal="center" vertical="center"/>
    </xf>
    <xf numFmtId="0" fontId="17" fillId="11" borderId="7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9" fontId="17" fillId="11" borderId="21" xfId="0" applyNumberFormat="1" applyFont="1" applyFill="1" applyBorder="1" applyAlignment="1">
      <alignment horizontal="center" vertical="center"/>
    </xf>
    <xf numFmtId="9" fontId="17" fillId="11" borderId="22" xfId="0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" fontId="17" fillId="0" borderId="19" xfId="0" applyNumberFormat="1" applyFont="1" applyBorder="1" applyAlignment="1">
      <alignment horizontal="center" vertical="center"/>
    </xf>
    <xf numFmtId="9" fontId="17" fillId="11" borderId="34" xfId="0" applyNumberFormat="1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9" fontId="17" fillId="11" borderId="32" xfId="0" applyNumberFormat="1" applyFont="1" applyFill="1" applyBorder="1" applyAlignment="1">
      <alignment horizontal="center" vertical="center"/>
    </xf>
    <xf numFmtId="9" fontId="17" fillId="13" borderId="34" xfId="0" applyNumberFormat="1" applyFont="1" applyFill="1" applyBorder="1" applyAlignment="1">
      <alignment horizontal="center" vertical="center"/>
    </xf>
    <xf numFmtId="9" fontId="17" fillId="13" borderId="32" xfId="0" applyNumberFormat="1" applyFont="1" applyFill="1" applyBorder="1" applyAlignment="1">
      <alignment horizontal="center" vertical="center"/>
    </xf>
    <xf numFmtId="9" fontId="17" fillId="0" borderId="20" xfId="0" applyNumberFormat="1" applyFont="1" applyBorder="1" applyAlignment="1">
      <alignment horizontal="center" vertical="center"/>
    </xf>
    <xf numFmtId="9" fontId="17" fillId="0" borderId="21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9" fontId="17" fillId="0" borderId="25" xfId="0" applyNumberFormat="1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9" fontId="17" fillId="11" borderId="26" xfId="0" applyNumberFormat="1" applyFont="1" applyFill="1" applyBorder="1" applyAlignment="1">
      <alignment horizontal="center" vertical="center"/>
    </xf>
    <xf numFmtId="9" fontId="17" fillId="0" borderId="26" xfId="0" applyNumberFormat="1" applyFont="1" applyBorder="1" applyAlignment="1">
      <alignment horizontal="center" vertical="center"/>
    </xf>
    <xf numFmtId="9" fontId="17" fillId="11" borderId="27" xfId="0" applyNumberFormat="1" applyFont="1" applyFill="1" applyBorder="1" applyAlignment="1">
      <alignment horizontal="center" vertical="center"/>
    </xf>
    <xf numFmtId="9" fontId="17" fillId="13" borderId="26" xfId="0" applyNumberFormat="1" applyFont="1" applyFill="1" applyBorder="1" applyAlignment="1">
      <alignment horizontal="center" vertical="center"/>
    </xf>
    <xf numFmtId="9" fontId="17" fillId="13" borderId="27" xfId="0" applyNumberFormat="1" applyFont="1" applyFill="1" applyBorder="1" applyAlignment="1">
      <alignment horizontal="center" vertical="center"/>
    </xf>
    <xf numFmtId="0" fontId="4" fillId="17" borderId="26" xfId="0" applyFont="1" applyFill="1" applyBorder="1" applyAlignment="1" applyProtection="1">
      <alignment horizontal="justify" vertical="center" wrapText="1"/>
      <protection locked="0"/>
    </xf>
    <xf numFmtId="9" fontId="17" fillId="13" borderId="52" xfId="0" applyNumberFormat="1" applyFont="1" applyFill="1" applyBorder="1" applyAlignment="1">
      <alignment horizontal="center" vertical="center"/>
    </xf>
    <xf numFmtId="9" fontId="17" fillId="13" borderId="18" xfId="0" applyNumberFormat="1" applyFont="1" applyFill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9" fontId="17" fillId="13" borderId="37" xfId="0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3" fontId="18" fillId="0" borderId="57" xfId="0" applyNumberFormat="1" applyFont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/>
    </xf>
    <xf numFmtId="9" fontId="18" fillId="0" borderId="7" xfId="3" applyFont="1" applyBorder="1" applyAlignment="1">
      <alignment horizontal="center" vertical="center"/>
    </xf>
    <xf numFmtId="1" fontId="18" fillId="0" borderId="7" xfId="3" applyNumberFormat="1" applyFont="1" applyBorder="1" applyAlignment="1">
      <alignment horizontal="center" vertical="center"/>
    </xf>
    <xf numFmtId="9" fontId="0" fillId="16" borderId="40" xfId="4" applyNumberFormat="1" applyFont="1" applyFill="1" applyBorder="1" applyAlignment="1">
      <alignment horizontal="center" vertical="center"/>
    </xf>
    <xf numFmtId="9" fontId="0" fillId="16" borderId="41" xfId="4" applyNumberFormat="1" applyFont="1" applyFill="1" applyBorder="1" applyAlignment="1">
      <alignment horizontal="center" vertical="center"/>
    </xf>
    <xf numFmtId="9" fontId="17" fillId="0" borderId="19" xfId="0" applyNumberFormat="1" applyFont="1" applyBorder="1" applyAlignment="1">
      <alignment horizontal="center" vertical="center"/>
    </xf>
    <xf numFmtId="2" fontId="17" fillId="0" borderId="23" xfId="0" applyNumberFormat="1" applyFont="1" applyBorder="1" applyAlignment="1">
      <alignment horizontal="center" vertical="center"/>
    </xf>
    <xf numFmtId="9" fontId="17" fillId="11" borderId="7" xfId="3" applyFont="1" applyFill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9" fontId="13" fillId="0" borderId="19" xfId="3" applyFont="1" applyBorder="1" applyAlignment="1" applyProtection="1">
      <alignment horizontal="center" vertical="center" wrapText="1"/>
      <protection locked="0"/>
    </xf>
    <xf numFmtId="2" fontId="13" fillId="0" borderId="21" xfId="0" applyNumberFormat="1" applyFont="1" applyBorder="1" applyAlignment="1" applyProtection="1">
      <alignment horizontal="center" vertical="center" wrapText="1"/>
      <protection locked="0"/>
    </xf>
    <xf numFmtId="0" fontId="0" fillId="10" borderId="46" xfId="0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/>
    </xf>
    <xf numFmtId="0" fontId="14" fillId="8" borderId="3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justify" vertical="center" wrapText="1"/>
    </xf>
    <xf numFmtId="0" fontId="0" fillId="8" borderId="2" xfId="0" applyFill="1" applyBorder="1" applyAlignment="1">
      <alignment horizontal="justify" vertical="center" wrapText="1"/>
    </xf>
    <xf numFmtId="0" fontId="0" fillId="8" borderId="3" xfId="0" applyFill="1" applyBorder="1" applyAlignment="1">
      <alignment horizontal="justify" vertical="center" wrapText="1"/>
    </xf>
    <xf numFmtId="0" fontId="3" fillId="8" borderId="11" xfId="0" applyFont="1" applyFill="1" applyBorder="1" applyAlignment="1">
      <alignment horizontal="justify" vertical="center" wrapText="1"/>
    </xf>
    <xf numFmtId="0" fontId="0" fillId="8" borderId="12" xfId="0" applyFill="1" applyBorder="1" applyAlignment="1">
      <alignment horizontal="justify" vertical="center" wrapText="1"/>
    </xf>
    <xf numFmtId="0" fontId="0" fillId="8" borderId="13" xfId="0" applyFill="1" applyBorder="1" applyAlignment="1">
      <alignment horizontal="justify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justify" vertical="center" wrapText="1"/>
    </xf>
    <xf numFmtId="0" fontId="0" fillId="7" borderId="2" xfId="0" applyFill="1" applyBorder="1" applyAlignment="1">
      <alignment horizontal="justify" vertical="center" wrapText="1"/>
    </xf>
    <xf numFmtId="0" fontId="0" fillId="7" borderId="3" xfId="0" applyFill="1" applyBorder="1" applyAlignment="1">
      <alignment horizontal="justify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justify" vertical="center" wrapText="1"/>
    </xf>
    <xf numFmtId="0" fontId="10" fillId="7" borderId="3" xfId="0" applyFont="1" applyFill="1" applyBorder="1" applyAlignment="1">
      <alignment horizontal="justify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0" fillId="6" borderId="2" xfId="0" applyFill="1" applyBorder="1" applyAlignment="1">
      <alignment horizontal="justify" vertical="center" wrapText="1"/>
    </xf>
    <xf numFmtId="0" fontId="0" fillId="6" borderId="3" xfId="0" applyFill="1" applyBorder="1" applyAlignment="1">
      <alignment horizontal="justify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justify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justify" vertical="center" wrapText="1"/>
    </xf>
    <xf numFmtId="0" fontId="0" fillId="5" borderId="3" xfId="0" applyFill="1" applyBorder="1" applyAlignment="1">
      <alignment horizontal="justify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0" fillId="4" borderId="2" xfId="0" applyFill="1" applyBorder="1" applyAlignment="1">
      <alignment horizontal="justify" vertical="center" wrapText="1"/>
    </xf>
    <xf numFmtId="0" fontId="0" fillId="4" borderId="3" xfId="0" applyFill="1" applyBorder="1" applyAlignment="1">
      <alignment horizontal="justify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0" fillId="3" borderId="2" xfId="0" applyFill="1" applyBorder="1" applyAlignment="1">
      <alignment horizontal="justify" vertical="center" wrapText="1"/>
    </xf>
    <xf numFmtId="0" fontId="0" fillId="3" borderId="3" xfId="0" applyFill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164" fontId="0" fillId="0" borderId="21" xfId="2" applyFont="1" applyFill="1" applyBorder="1" applyAlignment="1" applyProtection="1">
      <alignment horizontal="center" vertical="center" wrapText="1"/>
      <protection locked="0"/>
    </xf>
    <xf numFmtId="164" fontId="0" fillId="0" borderId="7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0" fillId="2" borderId="2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justify" vertical="center" wrapText="1"/>
    </xf>
    <xf numFmtId="0" fontId="0" fillId="2" borderId="43" xfId="0" applyFill="1" applyBorder="1" applyAlignment="1">
      <alignment horizontal="justify" vertical="center" wrapText="1"/>
    </xf>
    <xf numFmtId="0" fontId="0" fillId="2" borderId="44" xfId="0" applyFill="1" applyBorder="1" applyAlignment="1">
      <alignment horizontal="justify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30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justify" vertical="center" wrapText="1"/>
    </xf>
    <xf numFmtId="0" fontId="0" fillId="3" borderId="43" xfId="0" applyFill="1" applyBorder="1" applyAlignment="1">
      <alignment horizontal="justify" vertical="center" wrapText="1"/>
    </xf>
    <xf numFmtId="0" fontId="0" fillId="3" borderId="44" xfId="0" applyFill="1" applyBorder="1" applyAlignment="1">
      <alignment horizontal="justify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3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13" borderId="21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center" vertical="center"/>
    </xf>
    <xf numFmtId="0" fontId="10" fillId="13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 wrapText="1"/>
    </xf>
    <xf numFmtId="0" fontId="10" fillId="13" borderId="24" xfId="0" applyFont="1" applyFill="1" applyBorder="1" applyAlignment="1">
      <alignment horizontal="center" vertical="center"/>
    </xf>
    <xf numFmtId="0" fontId="10" fillId="13" borderId="27" xfId="0" applyFont="1" applyFill="1" applyBorder="1" applyAlignment="1">
      <alignment horizontal="center" vertical="center"/>
    </xf>
    <xf numFmtId="0" fontId="10" fillId="11" borderId="21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/>
    </xf>
    <xf numFmtId="0" fontId="10" fillId="11" borderId="22" xfId="0" applyFont="1" applyFill="1" applyBorder="1" applyAlignment="1">
      <alignment horizontal="center" vertical="center" wrapText="1"/>
    </xf>
    <xf numFmtId="0" fontId="10" fillId="11" borderId="24" xfId="0" applyFont="1" applyFill="1" applyBorder="1" applyAlignment="1">
      <alignment horizontal="center" vertical="center"/>
    </xf>
    <xf numFmtId="0" fontId="10" fillId="11" borderId="27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13" borderId="22" xfId="0" applyFont="1" applyFill="1" applyBorder="1" applyAlignment="1">
      <alignment horizontal="center" vertical="center" wrapText="1"/>
    </xf>
    <xf numFmtId="0" fontId="18" fillId="13" borderId="24" xfId="0" applyFont="1" applyFill="1" applyBorder="1" applyAlignment="1">
      <alignment horizontal="center" vertical="center"/>
    </xf>
    <xf numFmtId="0" fontId="18" fillId="13" borderId="27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/>
    </xf>
    <xf numFmtId="0" fontId="18" fillId="13" borderId="26" xfId="0" applyFont="1" applyFill="1" applyBorder="1" applyAlignment="1">
      <alignment horizontal="center" vertical="center"/>
    </xf>
    <xf numFmtId="0" fontId="18" fillId="11" borderId="33" xfId="0" applyFont="1" applyFill="1" applyBorder="1" applyAlignment="1">
      <alignment horizontal="center" vertical="center" wrapText="1"/>
    </xf>
    <xf numFmtId="0" fontId="18" fillId="11" borderId="9" xfId="0" applyFont="1" applyFill="1" applyBorder="1" applyAlignment="1">
      <alignment horizontal="center" vertical="center" wrapText="1"/>
    </xf>
    <xf numFmtId="0" fontId="18" fillId="11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13" borderId="33" xfId="0" applyFont="1" applyFill="1" applyBorder="1" applyAlignment="1">
      <alignment horizontal="center" vertical="center" wrapText="1"/>
    </xf>
    <xf numFmtId="0" fontId="18" fillId="13" borderId="9" xfId="0" applyFont="1" applyFill="1" applyBorder="1" applyAlignment="1">
      <alignment horizontal="center" vertical="center" wrapText="1"/>
    </xf>
    <xf numFmtId="0" fontId="18" fillId="13" borderId="34" xfId="0" applyFont="1" applyFill="1" applyBorder="1" applyAlignment="1">
      <alignment horizontal="center" vertical="center" wrapText="1"/>
    </xf>
    <xf numFmtId="0" fontId="18" fillId="13" borderId="31" xfId="0" applyFont="1" applyFill="1" applyBorder="1" applyAlignment="1">
      <alignment horizontal="center" vertical="center" wrapText="1"/>
    </xf>
    <xf numFmtId="0" fontId="18" fillId="13" borderId="10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8" fillId="13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8" fillId="11" borderId="21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/>
    </xf>
    <xf numFmtId="0" fontId="18" fillId="11" borderId="26" xfId="0" applyFont="1" applyFill="1" applyBorder="1" applyAlignment="1">
      <alignment horizontal="center" vertical="center"/>
    </xf>
    <xf numFmtId="0" fontId="18" fillId="11" borderId="22" xfId="0" applyFont="1" applyFill="1" applyBorder="1" applyAlignment="1">
      <alignment horizontal="center" vertical="center" wrapText="1"/>
    </xf>
    <xf numFmtId="0" fontId="18" fillId="11" borderId="24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31" xfId="0" applyFont="1" applyFill="1" applyBorder="1" applyAlignment="1">
      <alignment horizontal="center" vertical="center" wrapText="1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32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</cellXfs>
  <cellStyles count="5">
    <cellStyle name="Millares" xfId="4" builtinId="3"/>
    <cellStyle name="Millares [0]" xfId="1" builtinId="6"/>
    <cellStyle name="Moneda [0]" xfId="2" builtinId="7"/>
    <cellStyle name="Normal" xfId="0" builtinId="0"/>
    <cellStyle name="Porcentaje" xfId="3" builtinId="5"/>
  </cellStyles>
  <dxfs count="79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FD79F4"/>
      <color rgb="FF7FEC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8"/>
  <sheetViews>
    <sheetView tabSelected="1" topLeftCell="E343" zoomScale="80" zoomScaleNormal="80" workbookViewId="0">
      <selection activeCell="Q352" sqref="Q352"/>
    </sheetView>
  </sheetViews>
  <sheetFormatPr baseColWidth="10" defaultRowHeight="15" x14ac:dyDescent="0.25"/>
  <cols>
    <col min="1" max="1" width="4.42578125" style="72" bestFit="1" customWidth="1"/>
    <col min="2" max="2" width="25" bestFit="1" customWidth="1"/>
    <col min="3" max="3" width="15.42578125" customWidth="1"/>
    <col min="4" max="4" width="26.85546875" customWidth="1"/>
    <col min="5" max="5" width="25.85546875" bestFit="1" customWidth="1"/>
    <col min="6" max="6" width="20.85546875" customWidth="1"/>
    <col min="7" max="7" width="10.42578125" bestFit="1" customWidth="1"/>
    <col min="8" max="8" width="8.28515625" bestFit="1" customWidth="1"/>
    <col min="9" max="9" width="25.28515625" bestFit="1" customWidth="1"/>
    <col min="10" max="10" width="15.42578125" customWidth="1"/>
    <col min="11" max="12" width="24.42578125" customWidth="1"/>
    <col min="13" max="13" width="24.42578125" style="117" customWidth="1"/>
    <col min="14" max="15" width="25.140625" style="72" hidden="1" customWidth="1"/>
    <col min="16" max="16" width="25.140625" style="72" bestFit="1" customWidth="1"/>
    <col min="17" max="17" width="25.140625" style="72" customWidth="1"/>
  </cols>
  <sheetData>
    <row r="1" spans="1:17" s="1" customFormat="1" ht="16.5" thickBot="1" x14ac:dyDescent="0.3">
      <c r="A1" s="506" t="s">
        <v>0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8"/>
      <c r="N1" s="530" t="s">
        <v>577</v>
      </c>
      <c r="O1" s="533" t="s">
        <v>578</v>
      </c>
      <c r="P1" s="536" t="s">
        <v>579</v>
      </c>
      <c r="Q1" s="524" t="s">
        <v>622</v>
      </c>
    </row>
    <row r="2" spans="1:17" s="1" customFormat="1" ht="16.5" thickBot="1" x14ac:dyDescent="0.3">
      <c r="A2" s="506" t="s">
        <v>1</v>
      </c>
      <c r="B2" s="508"/>
      <c r="C2" s="503" t="s">
        <v>2</v>
      </c>
      <c r="D2" s="504"/>
      <c r="E2" s="504"/>
      <c r="F2" s="504"/>
      <c r="G2" s="504"/>
      <c r="H2" s="504"/>
      <c r="I2" s="504"/>
      <c r="J2" s="504"/>
      <c r="K2" s="504"/>
      <c r="L2" s="504"/>
      <c r="M2" s="505"/>
      <c r="N2" s="531"/>
      <c r="O2" s="534"/>
      <c r="P2" s="537"/>
      <c r="Q2" s="525"/>
    </row>
    <row r="3" spans="1:17" s="1" customFormat="1" ht="16.5" thickBot="1" x14ac:dyDescent="0.3">
      <c r="A3" s="506" t="s">
        <v>3</v>
      </c>
      <c r="B3" s="508"/>
      <c r="C3" s="503" t="s">
        <v>4</v>
      </c>
      <c r="D3" s="504"/>
      <c r="E3" s="504"/>
      <c r="F3" s="504"/>
      <c r="G3" s="504"/>
      <c r="H3" s="504"/>
      <c r="I3" s="504"/>
      <c r="J3" s="504"/>
      <c r="K3" s="504"/>
      <c r="L3" s="504"/>
      <c r="M3" s="505"/>
      <c r="N3" s="531"/>
      <c r="O3" s="534"/>
      <c r="P3" s="537"/>
      <c r="Q3" s="525"/>
    </row>
    <row r="4" spans="1:17" s="1" customFormat="1" ht="24.75" customHeight="1" thickBot="1" x14ac:dyDescent="0.3">
      <c r="A4" s="506" t="s">
        <v>5</v>
      </c>
      <c r="B4" s="508"/>
      <c r="C4" s="515" t="s">
        <v>6</v>
      </c>
      <c r="D4" s="516"/>
      <c r="E4" s="516"/>
      <c r="F4" s="516"/>
      <c r="G4" s="516"/>
      <c r="H4" s="516"/>
      <c r="I4" s="516"/>
      <c r="J4" s="517"/>
      <c r="K4" s="3" t="s">
        <v>7</v>
      </c>
      <c r="L4" s="509" t="s">
        <v>589</v>
      </c>
      <c r="M4" s="509" t="s">
        <v>652</v>
      </c>
      <c r="N4" s="531"/>
      <c r="O4" s="534"/>
      <c r="P4" s="537"/>
      <c r="Q4" s="525"/>
    </row>
    <row r="5" spans="1:17" ht="16.5" thickBot="1" x14ac:dyDescent="0.3">
      <c r="A5" s="512" t="s">
        <v>651</v>
      </c>
      <c r="B5" s="509" t="s">
        <v>8</v>
      </c>
      <c r="C5" s="509" t="s">
        <v>9</v>
      </c>
      <c r="D5" s="509" t="s">
        <v>10</v>
      </c>
      <c r="E5" s="509" t="s">
        <v>11</v>
      </c>
      <c r="F5" s="509" t="s">
        <v>12</v>
      </c>
      <c r="G5" s="3" t="s">
        <v>13</v>
      </c>
      <c r="H5" s="2"/>
      <c r="I5" s="4" t="s">
        <v>14</v>
      </c>
      <c r="J5" s="2"/>
      <c r="K5" s="518" t="s">
        <v>15</v>
      </c>
      <c r="L5" s="510"/>
      <c r="M5" s="510"/>
      <c r="N5" s="531"/>
      <c r="O5" s="534"/>
      <c r="P5" s="537"/>
      <c r="Q5" s="525"/>
    </row>
    <row r="6" spans="1:17" ht="16.5" thickBot="1" x14ac:dyDescent="0.3">
      <c r="A6" s="513"/>
      <c r="B6" s="510"/>
      <c r="C6" s="510"/>
      <c r="D6" s="510"/>
      <c r="E6" s="510"/>
      <c r="F6" s="510"/>
      <c r="G6" s="5" t="s">
        <v>16</v>
      </c>
      <c r="H6" s="5" t="s">
        <v>17</v>
      </c>
      <c r="I6" s="5" t="s">
        <v>18</v>
      </c>
      <c r="J6" s="5" t="s">
        <v>19</v>
      </c>
      <c r="K6" s="519"/>
      <c r="L6" s="510"/>
      <c r="M6" s="510"/>
      <c r="N6" s="532"/>
      <c r="O6" s="535"/>
      <c r="P6" s="538"/>
      <c r="Q6" s="526"/>
    </row>
    <row r="7" spans="1:17" ht="79.5" thickBot="1" x14ac:dyDescent="0.3">
      <c r="A7" s="148">
        <v>1</v>
      </c>
      <c r="B7" s="197" t="s">
        <v>20</v>
      </c>
      <c r="C7" s="198">
        <v>1</v>
      </c>
      <c r="D7" s="197" t="s">
        <v>573</v>
      </c>
      <c r="E7" s="197" t="s">
        <v>21</v>
      </c>
      <c r="F7" s="197" t="s">
        <v>22</v>
      </c>
      <c r="G7" s="129">
        <v>2023</v>
      </c>
      <c r="H7" s="129">
        <v>2023</v>
      </c>
      <c r="I7" s="199">
        <v>36000000</v>
      </c>
      <c r="J7" s="200" t="s">
        <v>23</v>
      </c>
      <c r="K7" s="201"/>
      <c r="L7" s="261" t="s">
        <v>590</v>
      </c>
      <c r="M7" s="202" t="s">
        <v>639</v>
      </c>
      <c r="N7" s="263">
        <f>HUMANO!V7</f>
        <v>0</v>
      </c>
      <c r="O7" s="263">
        <f>HUMANO!AE7</f>
        <v>0</v>
      </c>
      <c r="P7" s="263">
        <f>HUMANO!AN7</f>
        <v>1</v>
      </c>
      <c r="Q7" s="263">
        <v>1</v>
      </c>
    </row>
    <row r="8" spans="1:17" ht="79.5" thickBot="1" x14ac:dyDescent="0.3">
      <c r="A8" s="152">
        <v>2</v>
      </c>
      <c r="B8" s="203" t="s">
        <v>24</v>
      </c>
      <c r="C8" s="204">
        <v>1</v>
      </c>
      <c r="D8" s="203" t="s">
        <v>25</v>
      </c>
      <c r="E8" s="203" t="s">
        <v>21</v>
      </c>
      <c r="F8" s="203" t="s">
        <v>22</v>
      </c>
      <c r="G8" s="205">
        <v>2023</v>
      </c>
      <c r="H8" s="205">
        <v>2023</v>
      </c>
      <c r="I8" s="206">
        <v>36000000</v>
      </c>
      <c r="J8" s="207" t="s">
        <v>23</v>
      </c>
      <c r="K8" s="208"/>
      <c r="L8" s="262" t="s">
        <v>590</v>
      </c>
      <c r="M8" s="209" t="s">
        <v>639</v>
      </c>
      <c r="N8" s="264" t="e">
        <f>HUMANO!V8</f>
        <v>#DIV/0!</v>
      </c>
      <c r="O8" s="264" t="e">
        <f>HUMANO!AE8</f>
        <v>#DIV/0!</v>
      </c>
      <c r="P8" s="263">
        <f>HUMANO!AN8</f>
        <v>1</v>
      </c>
      <c r="Q8" s="265">
        <v>1</v>
      </c>
    </row>
    <row r="9" spans="1:17" ht="16.5" thickBot="1" x14ac:dyDescent="0.3">
      <c r="M9" s="116"/>
    </row>
    <row r="10" spans="1:17" ht="17.100000000000001" customHeight="1" thickBot="1" x14ac:dyDescent="0.3">
      <c r="A10" s="506" t="s">
        <v>0</v>
      </c>
      <c r="B10" s="507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8"/>
      <c r="N10" s="530" t="s">
        <v>577</v>
      </c>
      <c r="O10" s="533" t="s">
        <v>578</v>
      </c>
      <c r="P10" s="536" t="s">
        <v>579</v>
      </c>
      <c r="Q10" s="524" t="s">
        <v>622</v>
      </c>
    </row>
    <row r="11" spans="1:17" ht="16.5" thickBot="1" x14ac:dyDescent="0.3">
      <c r="A11" s="506" t="s">
        <v>1</v>
      </c>
      <c r="B11" s="508"/>
      <c r="C11" s="503" t="s">
        <v>2</v>
      </c>
      <c r="D11" s="504"/>
      <c r="E11" s="504"/>
      <c r="F11" s="504"/>
      <c r="G11" s="504"/>
      <c r="H11" s="504"/>
      <c r="I11" s="504"/>
      <c r="J11" s="504"/>
      <c r="K11" s="504"/>
      <c r="L11" s="504"/>
      <c r="M11" s="505"/>
      <c r="N11" s="531"/>
      <c r="O11" s="534"/>
      <c r="P11" s="537"/>
      <c r="Q11" s="525"/>
    </row>
    <row r="12" spans="1:17" ht="16.5" thickBot="1" x14ac:dyDescent="0.3">
      <c r="A12" s="506" t="s">
        <v>3</v>
      </c>
      <c r="B12" s="508"/>
      <c r="C12" s="503" t="str">
        <f>+C3</f>
        <v>Mejorar la satisfacción del Talento Humano con el fin de contar con colaboradores motivados que redundará en la calidad de la atención a pacientes y su familia y contribuir al desarrollo del plan de vida de cada colaborador.</v>
      </c>
      <c r="D12" s="504"/>
      <c r="E12" s="504"/>
      <c r="F12" s="504"/>
      <c r="G12" s="504"/>
      <c r="H12" s="504"/>
      <c r="I12" s="504"/>
      <c r="J12" s="504"/>
      <c r="K12" s="504"/>
      <c r="L12" s="504"/>
      <c r="M12" s="505"/>
      <c r="N12" s="531"/>
      <c r="O12" s="534"/>
      <c r="P12" s="537"/>
      <c r="Q12" s="525"/>
    </row>
    <row r="13" spans="1:17" ht="16.5" thickBot="1" x14ac:dyDescent="0.3">
      <c r="A13" s="506" t="s">
        <v>5</v>
      </c>
      <c r="B13" s="508"/>
      <c r="C13" s="521" t="s">
        <v>26</v>
      </c>
      <c r="D13" s="522"/>
      <c r="E13" s="522"/>
      <c r="F13" s="522"/>
      <c r="G13" s="522"/>
      <c r="H13" s="522"/>
      <c r="I13" s="522"/>
      <c r="J13" s="523"/>
      <c r="K13" s="115" t="s">
        <v>7</v>
      </c>
      <c r="L13" s="509" t="s">
        <v>589</v>
      </c>
      <c r="M13" s="509" t="s">
        <v>652</v>
      </c>
      <c r="N13" s="531"/>
      <c r="O13" s="534"/>
      <c r="P13" s="537"/>
      <c r="Q13" s="525"/>
    </row>
    <row r="14" spans="1:17" ht="24" customHeight="1" thickBot="1" x14ac:dyDescent="0.3">
      <c r="A14" s="512" t="s">
        <v>651</v>
      </c>
      <c r="B14" s="509" t="s">
        <v>8</v>
      </c>
      <c r="C14" s="509" t="s">
        <v>9</v>
      </c>
      <c r="D14" s="509" t="s">
        <v>10</v>
      </c>
      <c r="E14" s="509" t="s">
        <v>11</v>
      </c>
      <c r="F14" s="509" t="s">
        <v>12</v>
      </c>
      <c r="G14" s="3" t="s">
        <v>13</v>
      </c>
      <c r="H14" s="2"/>
      <c r="I14" s="4" t="s">
        <v>14</v>
      </c>
      <c r="J14" s="2"/>
      <c r="K14" s="509" t="s">
        <v>15</v>
      </c>
      <c r="L14" s="510"/>
      <c r="M14" s="510"/>
      <c r="N14" s="531"/>
      <c r="O14" s="534"/>
      <c r="P14" s="537"/>
      <c r="Q14" s="525"/>
    </row>
    <row r="15" spans="1:17" ht="16.5" thickBot="1" x14ac:dyDescent="0.3">
      <c r="A15" s="514"/>
      <c r="B15" s="511"/>
      <c r="C15" s="511"/>
      <c r="D15" s="511"/>
      <c r="E15" s="511"/>
      <c r="F15" s="511"/>
      <c r="G15" s="111" t="s">
        <v>16</v>
      </c>
      <c r="H15" s="111" t="s">
        <v>17</v>
      </c>
      <c r="I15" s="111" t="s">
        <v>18</v>
      </c>
      <c r="J15" s="111" t="s">
        <v>19</v>
      </c>
      <c r="K15" s="511"/>
      <c r="L15" s="511"/>
      <c r="M15" s="511"/>
      <c r="N15" s="532"/>
      <c r="O15" s="535"/>
      <c r="P15" s="538"/>
      <c r="Q15" s="526"/>
    </row>
    <row r="16" spans="1:17" ht="79.5" thickBot="1" x14ac:dyDescent="0.3">
      <c r="A16" s="148">
        <v>3</v>
      </c>
      <c r="B16" s="197" t="s">
        <v>27</v>
      </c>
      <c r="C16" s="210">
        <v>0.95</v>
      </c>
      <c r="D16" s="197" t="s">
        <v>28</v>
      </c>
      <c r="E16" s="197" t="s">
        <v>29</v>
      </c>
      <c r="F16" s="197" t="s">
        <v>30</v>
      </c>
      <c r="G16" s="129">
        <v>2023</v>
      </c>
      <c r="H16" s="211">
        <v>2024</v>
      </c>
      <c r="I16" s="199">
        <v>50000000</v>
      </c>
      <c r="J16" s="200" t="s">
        <v>31</v>
      </c>
      <c r="K16" s="212"/>
      <c r="L16" s="298" t="s">
        <v>660</v>
      </c>
      <c r="M16" s="202" t="s">
        <v>639</v>
      </c>
      <c r="N16" s="263" t="e">
        <f>HUMANO!V16</f>
        <v>#DIV/0!</v>
      </c>
      <c r="O16" s="263" t="e">
        <f>HUMANO!AE16</f>
        <v>#VALUE!</v>
      </c>
      <c r="P16" s="263">
        <f>HUMANO!AN16</f>
        <v>1</v>
      </c>
      <c r="Q16" s="263">
        <f>HUMANO!AN16</f>
        <v>1</v>
      </c>
    </row>
    <row r="17" spans="1:17" ht="119.1" customHeight="1" thickBot="1" x14ac:dyDescent="0.3">
      <c r="A17" s="151">
        <v>4</v>
      </c>
      <c r="B17" s="6" t="s">
        <v>32</v>
      </c>
      <c r="C17" s="12">
        <v>0.85</v>
      </c>
      <c r="D17" s="6" t="s">
        <v>33</v>
      </c>
      <c r="E17" s="6" t="s">
        <v>34</v>
      </c>
      <c r="F17" s="6" t="s">
        <v>30</v>
      </c>
      <c r="G17" s="8">
        <v>2023</v>
      </c>
      <c r="H17" s="13">
        <v>2024</v>
      </c>
      <c r="I17" s="9">
        <v>100000000</v>
      </c>
      <c r="J17" s="10" t="s">
        <v>35</v>
      </c>
      <c r="K17" s="11"/>
      <c r="L17" s="298" t="s">
        <v>660</v>
      </c>
      <c r="M17" s="213" t="s">
        <v>640</v>
      </c>
      <c r="N17" s="266" t="e">
        <f>HUMANO!V17</f>
        <v>#DIV/0!</v>
      </c>
      <c r="O17" s="266" t="e">
        <f>HUMANO!AE17</f>
        <v>#DIV/0!</v>
      </c>
      <c r="P17" s="263">
        <f>HUMANO!AN17</f>
        <v>1</v>
      </c>
      <c r="Q17" s="267">
        <f>HUMANO!AN17</f>
        <v>1</v>
      </c>
    </row>
    <row r="18" spans="1:17" ht="126.75" thickBot="1" x14ac:dyDescent="0.3">
      <c r="A18" s="151">
        <v>5</v>
      </c>
      <c r="B18" s="6" t="s">
        <v>36</v>
      </c>
      <c r="C18" s="12">
        <v>1</v>
      </c>
      <c r="D18" s="6" t="s">
        <v>37</v>
      </c>
      <c r="E18" s="6" t="s">
        <v>38</v>
      </c>
      <c r="F18" s="6" t="s">
        <v>30</v>
      </c>
      <c r="G18" s="8">
        <v>2023</v>
      </c>
      <c r="H18" s="13">
        <v>2024</v>
      </c>
      <c r="I18" s="9">
        <v>2000000</v>
      </c>
      <c r="J18" s="10" t="s">
        <v>39</v>
      </c>
      <c r="K18" s="11"/>
      <c r="L18" s="298" t="s">
        <v>660</v>
      </c>
      <c r="M18" s="213" t="s">
        <v>640</v>
      </c>
      <c r="N18" s="266" t="e">
        <f>HUMANO!V18</f>
        <v>#DIV/0!</v>
      </c>
      <c r="O18" s="266" t="e">
        <f>HUMANO!AE18</f>
        <v>#DIV/0!</v>
      </c>
      <c r="P18" s="263">
        <f>HUMANO!AN18</f>
        <v>1</v>
      </c>
      <c r="Q18" s="267">
        <v>1</v>
      </c>
    </row>
    <row r="19" spans="1:17" ht="79.5" thickBot="1" x14ac:dyDescent="0.3">
      <c r="A19" s="151">
        <v>6</v>
      </c>
      <c r="B19" s="6" t="s">
        <v>40</v>
      </c>
      <c r="C19" s="6" t="s">
        <v>41</v>
      </c>
      <c r="D19" s="6" t="s">
        <v>42</v>
      </c>
      <c r="E19" s="6" t="s">
        <v>43</v>
      </c>
      <c r="F19" s="6" t="s">
        <v>30</v>
      </c>
      <c r="G19" s="8">
        <v>2023</v>
      </c>
      <c r="H19" s="13">
        <v>2024</v>
      </c>
      <c r="I19" s="9">
        <v>1000000</v>
      </c>
      <c r="J19" s="10" t="s">
        <v>44</v>
      </c>
      <c r="K19" s="11"/>
      <c r="L19" s="298" t="s">
        <v>660</v>
      </c>
      <c r="M19" s="213" t="s">
        <v>639</v>
      </c>
      <c r="N19" s="266">
        <f>HUMANO!V19</f>
        <v>0</v>
      </c>
      <c r="O19" s="266">
        <f>HUMANO!AE19</f>
        <v>0</v>
      </c>
      <c r="P19" s="263">
        <f>HUMANO!AN19</f>
        <v>1</v>
      </c>
      <c r="Q19" s="267">
        <v>1</v>
      </c>
    </row>
    <row r="20" spans="1:17" ht="79.5" thickBot="1" x14ac:dyDescent="0.3">
      <c r="A20" s="151">
        <v>7</v>
      </c>
      <c r="B20" s="6" t="s">
        <v>45</v>
      </c>
      <c r="C20" s="6">
        <v>1</v>
      </c>
      <c r="D20" s="6" t="s">
        <v>46</v>
      </c>
      <c r="E20" s="6" t="s">
        <v>47</v>
      </c>
      <c r="F20" s="6" t="s">
        <v>30</v>
      </c>
      <c r="G20" s="8">
        <v>2023</v>
      </c>
      <c r="H20" s="13">
        <v>2024</v>
      </c>
      <c r="I20" s="9">
        <v>1000000</v>
      </c>
      <c r="J20" s="10" t="s">
        <v>48</v>
      </c>
      <c r="K20" s="11"/>
      <c r="L20" s="93" t="s">
        <v>591</v>
      </c>
      <c r="M20" s="213" t="s">
        <v>641</v>
      </c>
      <c r="N20" s="266">
        <f>HUMANO!V20</f>
        <v>0</v>
      </c>
      <c r="O20" s="266">
        <f>HUMANO!AE20</f>
        <v>0</v>
      </c>
      <c r="P20" s="263">
        <f>HUMANO!AN20</f>
        <v>1</v>
      </c>
      <c r="Q20" s="267">
        <v>1</v>
      </c>
    </row>
    <row r="21" spans="1:17" ht="51.95" customHeight="1" thickBot="1" x14ac:dyDescent="0.3">
      <c r="A21" s="151">
        <v>8</v>
      </c>
      <c r="B21" s="6" t="s">
        <v>49</v>
      </c>
      <c r="C21" s="6">
        <v>1</v>
      </c>
      <c r="D21" s="6" t="s">
        <v>50</v>
      </c>
      <c r="E21" s="6" t="s">
        <v>51</v>
      </c>
      <c r="F21" s="6" t="s">
        <v>52</v>
      </c>
      <c r="G21" s="8">
        <v>2023</v>
      </c>
      <c r="H21" s="13">
        <v>2024</v>
      </c>
      <c r="I21" s="9">
        <v>6000000</v>
      </c>
      <c r="J21" s="10" t="s">
        <v>53</v>
      </c>
      <c r="K21" s="11"/>
      <c r="L21" s="93" t="s">
        <v>591</v>
      </c>
      <c r="M21" s="213" t="s">
        <v>639</v>
      </c>
      <c r="N21" s="266">
        <f>HUMANO!V21</f>
        <v>0</v>
      </c>
      <c r="O21" s="266">
        <f>HUMANO!AE21</f>
        <v>0</v>
      </c>
      <c r="P21" s="263">
        <f>HUMANO!AN21</f>
        <v>1</v>
      </c>
      <c r="Q21" s="267">
        <v>1</v>
      </c>
    </row>
    <row r="22" spans="1:17" ht="79.5" thickBot="1" x14ac:dyDescent="0.3">
      <c r="A22" s="151">
        <v>9</v>
      </c>
      <c r="B22" s="6" t="s">
        <v>54</v>
      </c>
      <c r="C22" s="7">
        <v>1</v>
      </c>
      <c r="D22" s="6" t="s">
        <v>55</v>
      </c>
      <c r="E22" s="6" t="s">
        <v>56</v>
      </c>
      <c r="F22" s="6" t="s">
        <v>52</v>
      </c>
      <c r="G22" s="8">
        <v>2023</v>
      </c>
      <c r="H22" s="13">
        <v>2024</v>
      </c>
      <c r="I22" s="9">
        <v>15000000</v>
      </c>
      <c r="J22" s="10" t="s">
        <v>57</v>
      </c>
      <c r="K22" s="11"/>
      <c r="L22" s="298" t="s">
        <v>660</v>
      </c>
      <c r="M22" s="213" t="s">
        <v>639</v>
      </c>
      <c r="N22" s="266">
        <f>HUMANO!V22</f>
        <v>0</v>
      </c>
      <c r="O22" s="266">
        <f>HUMANO!AE22</f>
        <v>0</v>
      </c>
      <c r="P22" s="263">
        <f>HUMANO!AN22</f>
        <v>1</v>
      </c>
      <c r="Q22" s="267">
        <v>1</v>
      </c>
    </row>
    <row r="23" spans="1:17" ht="111" thickBot="1" x14ac:dyDescent="0.3">
      <c r="A23" s="152">
        <v>10</v>
      </c>
      <c r="B23" s="203" t="s">
        <v>58</v>
      </c>
      <c r="C23" s="203" t="s">
        <v>59</v>
      </c>
      <c r="D23" s="203" t="s">
        <v>60</v>
      </c>
      <c r="E23" s="203" t="s">
        <v>61</v>
      </c>
      <c r="F23" s="203" t="s">
        <v>30</v>
      </c>
      <c r="G23" s="205">
        <v>2023</v>
      </c>
      <c r="H23" s="214">
        <v>2024</v>
      </c>
      <c r="I23" s="206">
        <v>5000000</v>
      </c>
      <c r="J23" s="207" t="s">
        <v>62</v>
      </c>
      <c r="K23" s="215"/>
      <c r="L23" s="298" t="s">
        <v>660</v>
      </c>
      <c r="M23" s="209" t="s">
        <v>639</v>
      </c>
      <c r="N23" s="264">
        <f>HUMANO!V23</f>
        <v>0</v>
      </c>
      <c r="O23" s="264">
        <f>HUMANO!AE23</f>
        <v>0</v>
      </c>
      <c r="P23" s="263">
        <f>HUMANO!AN23</f>
        <v>1</v>
      </c>
      <c r="Q23" s="264">
        <v>1</v>
      </c>
    </row>
    <row r="24" spans="1:17" ht="16.5" thickBot="1" x14ac:dyDescent="0.3">
      <c r="B24" s="37"/>
      <c r="C24" s="37"/>
      <c r="D24" s="37"/>
      <c r="E24" s="37"/>
      <c r="F24" s="37"/>
      <c r="G24" s="112"/>
      <c r="H24" s="113"/>
      <c r="I24" s="40"/>
      <c r="J24" s="31"/>
      <c r="M24" s="116"/>
      <c r="N24" s="82"/>
      <c r="O24" s="82"/>
      <c r="P24" s="82"/>
      <c r="Q24" s="82"/>
    </row>
    <row r="25" spans="1:17" ht="16.5" thickBot="1" x14ac:dyDescent="0.3">
      <c r="A25" s="506" t="s">
        <v>0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8"/>
      <c r="N25" s="531" t="s">
        <v>577</v>
      </c>
      <c r="O25" s="534" t="s">
        <v>578</v>
      </c>
      <c r="P25" s="537" t="s">
        <v>579</v>
      </c>
      <c r="Q25" s="525" t="s">
        <v>622</v>
      </c>
    </row>
    <row r="26" spans="1:17" ht="16.5" thickBot="1" x14ac:dyDescent="0.3">
      <c r="A26" s="506" t="s">
        <v>1</v>
      </c>
      <c r="B26" s="508"/>
      <c r="C26" s="503" t="s">
        <v>2</v>
      </c>
      <c r="D26" s="504"/>
      <c r="E26" s="504"/>
      <c r="F26" s="504"/>
      <c r="G26" s="504"/>
      <c r="H26" s="504"/>
      <c r="I26" s="504"/>
      <c r="J26" s="504"/>
      <c r="K26" s="504"/>
      <c r="L26" s="504"/>
      <c r="M26" s="505"/>
      <c r="N26" s="531"/>
      <c r="O26" s="534"/>
      <c r="P26" s="537"/>
      <c r="Q26" s="525"/>
    </row>
    <row r="27" spans="1:17" ht="16.5" thickBot="1" x14ac:dyDescent="0.3">
      <c r="A27" s="506" t="s">
        <v>3</v>
      </c>
      <c r="B27" s="508"/>
      <c r="C27" s="503" t="s">
        <v>4</v>
      </c>
      <c r="D27" s="504"/>
      <c r="E27" s="504"/>
      <c r="F27" s="504"/>
      <c r="G27" s="504"/>
      <c r="H27" s="504"/>
      <c r="I27" s="504"/>
      <c r="J27" s="504"/>
      <c r="K27" s="504"/>
      <c r="L27" s="504"/>
      <c r="M27" s="505"/>
      <c r="N27" s="531"/>
      <c r="O27" s="534"/>
      <c r="P27" s="537"/>
      <c r="Q27" s="525"/>
    </row>
    <row r="28" spans="1:17" ht="16.5" thickBot="1" x14ac:dyDescent="0.3">
      <c r="A28" s="506" t="s">
        <v>5</v>
      </c>
      <c r="B28" s="508"/>
      <c r="C28" s="521" t="s">
        <v>63</v>
      </c>
      <c r="D28" s="522"/>
      <c r="E28" s="522"/>
      <c r="F28" s="522"/>
      <c r="G28" s="522"/>
      <c r="H28" s="522"/>
      <c r="I28" s="522"/>
      <c r="J28" s="523"/>
      <c r="K28" s="118" t="s">
        <v>7</v>
      </c>
      <c r="L28" s="509" t="s">
        <v>589</v>
      </c>
      <c r="M28" s="509" t="s">
        <v>652</v>
      </c>
      <c r="N28" s="531"/>
      <c r="O28" s="534"/>
      <c r="P28" s="537"/>
      <c r="Q28" s="525"/>
    </row>
    <row r="29" spans="1:17" ht="16.5" thickBot="1" x14ac:dyDescent="0.3">
      <c r="A29" s="512" t="s">
        <v>651</v>
      </c>
      <c r="B29" s="509" t="s">
        <v>8</v>
      </c>
      <c r="C29" s="509" t="s">
        <v>9</v>
      </c>
      <c r="D29" s="509" t="s">
        <v>10</v>
      </c>
      <c r="E29" s="509" t="s">
        <v>11</v>
      </c>
      <c r="F29" s="509" t="s">
        <v>12</v>
      </c>
      <c r="G29" s="3" t="s">
        <v>13</v>
      </c>
      <c r="H29" s="2"/>
      <c r="I29" s="4" t="s">
        <v>14</v>
      </c>
      <c r="J29" s="2"/>
      <c r="K29" s="509" t="s">
        <v>15</v>
      </c>
      <c r="L29" s="510"/>
      <c r="M29" s="510"/>
      <c r="N29" s="531"/>
      <c r="O29" s="534"/>
      <c r="P29" s="537"/>
      <c r="Q29" s="525"/>
    </row>
    <row r="30" spans="1:17" ht="16.5" thickBot="1" x14ac:dyDescent="0.3">
      <c r="A30" s="514"/>
      <c r="B30" s="511"/>
      <c r="C30" s="511"/>
      <c r="D30" s="511"/>
      <c r="E30" s="511"/>
      <c r="F30" s="511"/>
      <c r="G30" s="111" t="s">
        <v>16</v>
      </c>
      <c r="H30" s="111" t="s">
        <v>17</v>
      </c>
      <c r="I30" s="111" t="s">
        <v>18</v>
      </c>
      <c r="J30" s="111" t="s">
        <v>19</v>
      </c>
      <c r="K30" s="511"/>
      <c r="L30" s="511"/>
      <c r="M30" s="511"/>
      <c r="N30" s="532"/>
      <c r="O30" s="535"/>
      <c r="P30" s="538"/>
      <c r="Q30" s="526"/>
    </row>
    <row r="31" spans="1:17" ht="48" thickBot="1" x14ac:dyDescent="0.3">
      <c r="A31" s="151">
        <v>11</v>
      </c>
      <c r="B31" s="6" t="s">
        <v>661</v>
      </c>
      <c r="C31" s="6">
        <v>1</v>
      </c>
      <c r="D31" s="6" t="s">
        <v>64</v>
      </c>
      <c r="E31" s="6" t="s">
        <v>67</v>
      </c>
      <c r="F31" s="6" t="s">
        <v>68</v>
      </c>
      <c r="G31" s="8">
        <v>2023</v>
      </c>
      <c r="H31" s="13">
        <v>2023</v>
      </c>
      <c r="I31" s="9">
        <v>4000000</v>
      </c>
      <c r="J31" s="10" t="s">
        <v>69</v>
      </c>
      <c r="K31" s="67"/>
      <c r="L31" s="93" t="s">
        <v>592</v>
      </c>
      <c r="M31" s="213" t="s">
        <v>642</v>
      </c>
      <c r="N31" s="266">
        <f>HUMANO!V32</f>
        <v>1</v>
      </c>
      <c r="O31" s="269"/>
      <c r="P31" s="263">
        <f>HUMANO!AN31</f>
        <v>1</v>
      </c>
      <c r="Q31" s="269">
        <v>1</v>
      </c>
    </row>
    <row r="32" spans="1:17" ht="63.75" thickBot="1" x14ac:dyDescent="0.3">
      <c r="A32" s="152">
        <v>12</v>
      </c>
      <c r="B32" s="203" t="s">
        <v>70</v>
      </c>
      <c r="C32" s="216">
        <v>1</v>
      </c>
      <c r="D32" s="203" t="s">
        <v>71</v>
      </c>
      <c r="E32" s="203" t="s">
        <v>72</v>
      </c>
      <c r="F32" s="203" t="s">
        <v>68</v>
      </c>
      <c r="G32" s="205">
        <v>2023</v>
      </c>
      <c r="H32" s="214">
        <v>2024</v>
      </c>
      <c r="I32" s="206">
        <v>20000000</v>
      </c>
      <c r="J32" s="207" t="s">
        <v>73</v>
      </c>
      <c r="K32" s="208"/>
      <c r="L32" s="268" t="s">
        <v>593</v>
      </c>
      <c r="M32" s="209" t="s">
        <v>649</v>
      </c>
      <c r="N32" s="264" t="e">
        <f>HUMANO!#REF!</f>
        <v>#REF!</v>
      </c>
      <c r="O32" s="264" t="e">
        <f>HUMANO!#REF!</f>
        <v>#REF!</v>
      </c>
      <c r="P32" s="263">
        <f>HUMANO!AN32</f>
        <v>1</v>
      </c>
      <c r="Q32" s="264">
        <v>1</v>
      </c>
    </row>
    <row r="33" spans="1:17" ht="16.5" thickBot="1" x14ac:dyDescent="0.3">
      <c r="B33" s="18"/>
      <c r="C33" s="19"/>
      <c r="D33" s="19"/>
      <c r="E33" s="19"/>
      <c r="F33" s="19"/>
      <c r="G33" s="20"/>
      <c r="H33" s="21"/>
      <c r="I33" s="22"/>
      <c r="J33" s="23"/>
      <c r="M33" s="116"/>
    </row>
    <row r="34" spans="1:17" ht="17.100000000000001" customHeight="1" thickBot="1" x14ac:dyDescent="0.3">
      <c r="A34" s="506" t="s">
        <v>0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8"/>
      <c r="N34" s="530" t="s">
        <v>577</v>
      </c>
      <c r="O34" s="533" t="s">
        <v>578</v>
      </c>
      <c r="P34" s="536" t="s">
        <v>579</v>
      </c>
      <c r="Q34" s="524" t="s">
        <v>622</v>
      </c>
    </row>
    <row r="35" spans="1:17" ht="16.5" thickBot="1" x14ac:dyDescent="0.3">
      <c r="A35" s="506" t="s">
        <v>1</v>
      </c>
      <c r="B35" s="508"/>
      <c r="C35" s="503" t="s">
        <v>2</v>
      </c>
      <c r="D35" s="504"/>
      <c r="E35" s="504"/>
      <c r="F35" s="504"/>
      <c r="G35" s="504"/>
      <c r="H35" s="504"/>
      <c r="I35" s="504"/>
      <c r="J35" s="504"/>
      <c r="K35" s="504"/>
      <c r="L35" s="504"/>
      <c r="M35" s="505"/>
      <c r="N35" s="531"/>
      <c r="O35" s="534"/>
      <c r="P35" s="537"/>
      <c r="Q35" s="525"/>
    </row>
    <row r="36" spans="1:17" ht="16.5" thickBot="1" x14ac:dyDescent="0.3">
      <c r="A36" s="506" t="s">
        <v>3</v>
      </c>
      <c r="B36" s="508"/>
      <c r="C36" s="503" t="str">
        <f>+C12</f>
        <v>Mejorar la satisfacción del Talento Humano con el fin de contar con colaboradores motivados que redundará en la calidad de la atención a pacientes y su familia y contribuir al desarrollo del plan de vida de cada colaborador.</v>
      </c>
      <c r="D36" s="504"/>
      <c r="E36" s="504"/>
      <c r="F36" s="504"/>
      <c r="G36" s="504"/>
      <c r="H36" s="504"/>
      <c r="I36" s="504"/>
      <c r="J36" s="504"/>
      <c r="K36" s="504"/>
      <c r="L36" s="504"/>
      <c r="M36" s="505"/>
      <c r="N36" s="531"/>
      <c r="O36" s="534"/>
      <c r="P36" s="537"/>
      <c r="Q36" s="525"/>
    </row>
    <row r="37" spans="1:17" ht="16.5" thickBot="1" x14ac:dyDescent="0.3">
      <c r="A37" s="506" t="s">
        <v>5</v>
      </c>
      <c r="B37" s="508"/>
      <c r="C37" s="521" t="s">
        <v>74</v>
      </c>
      <c r="D37" s="522"/>
      <c r="E37" s="522"/>
      <c r="F37" s="522"/>
      <c r="G37" s="522"/>
      <c r="H37" s="522"/>
      <c r="I37" s="522"/>
      <c r="J37" s="523"/>
      <c r="K37" s="118" t="s">
        <v>7</v>
      </c>
      <c r="L37" s="509" t="s">
        <v>589</v>
      </c>
      <c r="M37" s="509" t="s">
        <v>652</v>
      </c>
      <c r="N37" s="531"/>
      <c r="O37" s="534"/>
      <c r="P37" s="537"/>
      <c r="Q37" s="525"/>
    </row>
    <row r="38" spans="1:17" ht="16.5" thickBot="1" x14ac:dyDescent="0.3">
      <c r="A38" s="512" t="s">
        <v>651</v>
      </c>
      <c r="B38" s="509" t="s">
        <v>8</v>
      </c>
      <c r="C38" s="509" t="s">
        <v>9</v>
      </c>
      <c r="D38" s="509" t="s">
        <v>10</v>
      </c>
      <c r="E38" s="509" t="s">
        <v>11</v>
      </c>
      <c r="F38" s="509" t="s">
        <v>12</v>
      </c>
      <c r="G38" s="3" t="s">
        <v>13</v>
      </c>
      <c r="H38" s="2"/>
      <c r="I38" s="4" t="s">
        <v>14</v>
      </c>
      <c r="J38" s="2"/>
      <c r="K38" s="509" t="s">
        <v>15</v>
      </c>
      <c r="L38" s="510"/>
      <c r="M38" s="510"/>
      <c r="N38" s="531"/>
      <c r="O38" s="534"/>
      <c r="P38" s="537"/>
      <c r="Q38" s="525"/>
    </row>
    <row r="39" spans="1:17" ht="16.5" thickBot="1" x14ac:dyDescent="0.3">
      <c r="A39" s="514"/>
      <c r="B39" s="511"/>
      <c r="C39" s="511"/>
      <c r="D39" s="511"/>
      <c r="E39" s="511"/>
      <c r="F39" s="511"/>
      <c r="G39" s="111" t="s">
        <v>16</v>
      </c>
      <c r="H39" s="111" t="s">
        <v>17</v>
      </c>
      <c r="I39" s="111" t="s">
        <v>18</v>
      </c>
      <c r="J39" s="111" t="s">
        <v>19</v>
      </c>
      <c r="K39" s="511"/>
      <c r="L39" s="511"/>
      <c r="M39" s="511"/>
      <c r="N39" s="532"/>
      <c r="O39" s="535"/>
      <c r="P39" s="538"/>
      <c r="Q39" s="526"/>
    </row>
    <row r="40" spans="1:17" ht="79.5" thickBot="1" x14ac:dyDescent="0.3">
      <c r="A40" s="148">
        <v>13</v>
      </c>
      <c r="B40" s="210" t="s">
        <v>75</v>
      </c>
      <c r="C40" s="197">
        <v>1</v>
      </c>
      <c r="D40" s="197" t="s">
        <v>76</v>
      </c>
      <c r="E40" s="197" t="s">
        <v>77</v>
      </c>
      <c r="F40" s="197" t="s">
        <v>78</v>
      </c>
      <c r="G40" s="129">
        <v>2023</v>
      </c>
      <c r="H40" s="211">
        <v>2024</v>
      </c>
      <c r="I40" s="199">
        <v>1000000</v>
      </c>
      <c r="J40" s="200" t="s">
        <v>66</v>
      </c>
      <c r="K40" s="201"/>
      <c r="L40" s="270" t="s">
        <v>591</v>
      </c>
      <c r="M40" s="202" t="s">
        <v>639</v>
      </c>
      <c r="N40" s="263">
        <f>HUMANO!V40</f>
        <v>0</v>
      </c>
      <c r="O40" s="263" t="e">
        <f>HUMANO!AE40</f>
        <v>#DIV/0!</v>
      </c>
      <c r="P40" s="263">
        <f>HUMANO!AN40</f>
        <v>1</v>
      </c>
      <c r="Q40" s="263">
        <v>1</v>
      </c>
    </row>
    <row r="41" spans="1:17" ht="79.5" thickBot="1" x14ac:dyDescent="0.3">
      <c r="A41" s="151">
        <v>14</v>
      </c>
      <c r="B41" s="12" t="s">
        <v>684</v>
      </c>
      <c r="C41" s="12">
        <v>0.9</v>
      </c>
      <c r="D41" s="6" t="s">
        <v>79</v>
      </c>
      <c r="E41" s="6" t="s">
        <v>80</v>
      </c>
      <c r="F41" s="6" t="s">
        <v>78</v>
      </c>
      <c r="G41" s="8">
        <v>2023</v>
      </c>
      <c r="H41" s="13">
        <v>2024</v>
      </c>
      <c r="I41" s="9">
        <f>50*12*12000*12</f>
        <v>86400000</v>
      </c>
      <c r="J41" s="10" t="s">
        <v>81</v>
      </c>
      <c r="K41" s="67"/>
      <c r="L41" s="94" t="s">
        <v>591</v>
      </c>
      <c r="M41" s="213"/>
      <c r="N41" s="266" t="e">
        <f>HUMANO!V41</f>
        <v>#DIV/0!</v>
      </c>
      <c r="O41" s="266" t="e">
        <f>HUMANO!AE41</f>
        <v>#DIV/0!</v>
      </c>
      <c r="P41" s="263">
        <f>HUMANO!AN41</f>
        <v>1</v>
      </c>
      <c r="Q41" s="266">
        <v>1</v>
      </c>
    </row>
    <row r="42" spans="1:17" ht="48" thickBot="1" x14ac:dyDescent="0.3">
      <c r="A42" s="151">
        <v>15</v>
      </c>
      <c r="B42" s="12" t="s">
        <v>82</v>
      </c>
      <c r="C42" s="6">
        <v>1</v>
      </c>
      <c r="D42" s="6" t="s">
        <v>83</v>
      </c>
      <c r="E42" s="6" t="s">
        <v>84</v>
      </c>
      <c r="F42" s="6" t="s">
        <v>85</v>
      </c>
      <c r="G42" s="8">
        <v>2023</v>
      </c>
      <c r="H42" s="13">
        <v>2024</v>
      </c>
      <c r="I42" s="9">
        <v>20000000</v>
      </c>
      <c r="J42" s="10"/>
      <c r="K42" s="67"/>
      <c r="L42" s="87" t="s">
        <v>85</v>
      </c>
      <c r="M42" s="217" t="s">
        <v>643</v>
      </c>
      <c r="N42" s="266">
        <f>HUMANO!V42</f>
        <v>0</v>
      </c>
      <c r="O42" s="266">
        <f>HUMANO!AE42</f>
        <v>0</v>
      </c>
      <c r="P42" s="263">
        <f>HUMANO!AN42</f>
        <v>1</v>
      </c>
      <c r="Q42" s="266">
        <v>1</v>
      </c>
    </row>
    <row r="43" spans="1:17" ht="79.5" thickBot="1" x14ac:dyDescent="0.3">
      <c r="A43" s="168">
        <v>16</v>
      </c>
      <c r="B43" s="12" t="s">
        <v>86</v>
      </c>
      <c r="C43" s="6">
        <v>1</v>
      </c>
      <c r="D43" s="6" t="s">
        <v>87</v>
      </c>
      <c r="E43" s="6" t="s">
        <v>88</v>
      </c>
      <c r="F43" s="6" t="s">
        <v>78</v>
      </c>
      <c r="G43" s="8">
        <v>2023</v>
      </c>
      <c r="H43" s="13">
        <v>2021</v>
      </c>
      <c r="I43" s="9">
        <v>7000000</v>
      </c>
      <c r="J43" s="10" t="s">
        <v>89</v>
      </c>
      <c r="K43" s="67"/>
      <c r="L43" s="94" t="s">
        <v>591</v>
      </c>
      <c r="M43" s="213" t="s">
        <v>639</v>
      </c>
      <c r="N43" s="266">
        <f>HUMANO!V43</f>
        <v>0</v>
      </c>
      <c r="O43" s="269"/>
      <c r="P43" s="263">
        <f>HUMANO!AN43</f>
        <v>0</v>
      </c>
      <c r="Q43" s="269">
        <v>0</v>
      </c>
    </row>
    <row r="44" spans="1:17" ht="79.5" thickBot="1" x14ac:dyDescent="0.3">
      <c r="A44" s="151">
        <v>17</v>
      </c>
      <c r="B44" s="12" t="s">
        <v>90</v>
      </c>
      <c r="C44" s="12">
        <v>1</v>
      </c>
      <c r="D44" s="6" t="s">
        <v>91</v>
      </c>
      <c r="E44" s="6" t="s">
        <v>92</v>
      </c>
      <c r="F44" s="6" t="s">
        <v>78</v>
      </c>
      <c r="G44" s="8">
        <v>2023</v>
      </c>
      <c r="H44" s="13">
        <v>2024</v>
      </c>
      <c r="I44" s="9">
        <v>700000</v>
      </c>
      <c r="J44" s="10" t="s">
        <v>93</v>
      </c>
      <c r="K44" s="67"/>
      <c r="L44" s="94" t="s">
        <v>591</v>
      </c>
      <c r="M44" s="213" t="s">
        <v>639</v>
      </c>
      <c r="N44" s="266">
        <f>HUMANO!V44</f>
        <v>0</v>
      </c>
      <c r="O44" s="266" t="e">
        <f>HUMANO!AE44</f>
        <v>#DIV/0!</v>
      </c>
      <c r="P44" s="263">
        <f>HUMANO!AN44</f>
        <v>1</v>
      </c>
      <c r="Q44" s="266">
        <v>1</v>
      </c>
    </row>
    <row r="45" spans="1:17" ht="79.5" thickBot="1" x14ac:dyDescent="0.3">
      <c r="A45" s="151">
        <v>18</v>
      </c>
      <c r="B45" s="203" t="s">
        <v>94</v>
      </c>
      <c r="C45" s="216">
        <v>1</v>
      </c>
      <c r="D45" s="203" t="s">
        <v>95</v>
      </c>
      <c r="E45" s="203" t="s">
        <v>96</v>
      </c>
      <c r="F45" s="203" t="s">
        <v>78</v>
      </c>
      <c r="G45" s="205">
        <v>2023</v>
      </c>
      <c r="H45" s="214">
        <v>2024</v>
      </c>
      <c r="I45" s="206">
        <v>0</v>
      </c>
      <c r="J45" s="207" t="s">
        <v>97</v>
      </c>
      <c r="K45" s="208"/>
      <c r="L45" s="271" t="s">
        <v>591</v>
      </c>
      <c r="M45" s="209" t="s">
        <v>644</v>
      </c>
      <c r="N45" s="264">
        <f>HUMANO!V45</f>
        <v>0.5</v>
      </c>
      <c r="O45" s="264" t="e">
        <f>HUMANO!AE45</f>
        <v>#DIV/0!</v>
      </c>
      <c r="P45" s="263">
        <f>HUMANO!AN45</f>
        <v>1</v>
      </c>
      <c r="Q45" s="264">
        <v>1</v>
      </c>
    </row>
    <row r="46" spans="1:17" ht="16.5" thickBot="1" x14ac:dyDescent="0.3">
      <c r="B46" s="18"/>
      <c r="C46" s="19"/>
      <c r="D46" s="19"/>
      <c r="E46" s="19"/>
      <c r="F46" s="19"/>
      <c r="G46" s="20"/>
      <c r="H46" s="21"/>
      <c r="I46" s="24"/>
      <c r="J46" s="23"/>
      <c r="M46" s="116"/>
    </row>
    <row r="47" spans="1:17" ht="17.100000000000001" customHeight="1" thickBot="1" x14ac:dyDescent="0.3">
      <c r="A47" s="506" t="s">
        <v>0</v>
      </c>
      <c r="B47" s="507"/>
      <c r="C47" s="507"/>
      <c r="D47" s="507"/>
      <c r="E47" s="507"/>
      <c r="F47" s="507"/>
      <c r="G47" s="507"/>
      <c r="H47" s="507"/>
      <c r="I47" s="507"/>
      <c r="J47" s="507"/>
      <c r="K47" s="507"/>
      <c r="L47" s="507"/>
      <c r="M47" s="508"/>
      <c r="N47" s="530" t="s">
        <v>577</v>
      </c>
      <c r="O47" s="533" t="s">
        <v>578</v>
      </c>
      <c r="P47" s="536" t="s">
        <v>579</v>
      </c>
      <c r="Q47" s="524" t="s">
        <v>622</v>
      </c>
    </row>
    <row r="48" spans="1:17" ht="16.5" thickBot="1" x14ac:dyDescent="0.3">
      <c r="A48" s="506" t="s">
        <v>1</v>
      </c>
      <c r="B48" s="508"/>
      <c r="C48" s="503" t="s">
        <v>2</v>
      </c>
      <c r="D48" s="504"/>
      <c r="E48" s="504"/>
      <c r="F48" s="504"/>
      <c r="G48" s="504"/>
      <c r="H48" s="504"/>
      <c r="I48" s="504"/>
      <c r="J48" s="504"/>
      <c r="K48" s="504"/>
      <c r="L48" s="504"/>
      <c r="M48" s="505"/>
      <c r="N48" s="531"/>
      <c r="O48" s="534"/>
      <c r="P48" s="537"/>
      <c r="Q48" s="525"/>
    </row>
    <row r="49" spans="1:17" ht="16.5" thickBot="1" x14ac:dyDescent="0.3">
      <c r="A49" s="506" t="s">
        <v>3</v>
      </c>
      <c r="B49" s="508"/>
      <c r="C49" s="503" t="str">
        <f>+C36</f>
        <v>Mejorar la satisfacción del Talento Humano con el fin de contar con colaboradores motivados que redundará en la calidad de la atención a pacientes y su familia y contribuir al desarrollo del plan de vida de cada colaborador.</v>
      </c>
      <c r="D49" s="504"/>
      <c r="E49" s="504"/>
      <c r="F49" s="504"/>
      <c r="G49" s="504"/>
      <c r="H49" s="504"/>
      <c r="I49" s="504"/>
      <c r="J49" s="504"/>
      <c r="K49" s="504"/>
      <c r="L49" s="504"/>
      <c r="M49" s="505"/>
      <c r="N49" s="531"/>
      <c r="O49" s="534"/>
      <c r="P49" s="537"/>
      <c r="Q49" s="525"/>
    </row>
    <row r="50" spans="1:17" ht="15.75" customHeight="1" thickBot="1" x14ac:dyDescent="0.3">
      <c r="A50" s="506" t="s">
        <v>5</v>
      </c>
      <c r="B50" s="508"/>
      <c r="C50" s="521" t="s">
        <v>98</v>
      </c>
      <c r="D50" s="522"/>
      <c r="E50" s="522"/>
      <c r="F50" s="522"/>
      <c r="G50" s="522"/>
      <c r="H50" s="522"/>
      <c r="I50" s="522"/>
      <c r="J50" s="523"/>
      <c r="K50" s="118" t="s">
        <v>7</v>
      </c>
      <c r="L50" s="509" t="s">
        <v>589</v>
      </c>
      <c r="M50" s="509" t="s">
        <v>652</v>
      </c>
      <c r="N50" s="531"/>
      <c r="O50" s="534"/>
      <c r="P50" s="537"/>
      <c r="Q50" s="525"/>
    </row>
    <row r="51" spans="1:17" ht="16.5" thickBot="1" x14ac:dyDescent="0.3">
      <c r="A51" s="512" t="s">
        <v>651</v>
      </c>
      <c r="B51" s="509" t="s">
        <v>8</v>
      </c>
      <c r="C51" s="509" t="s">
        <v>9</v>
      </c>
      <c r="D51" s="509" t="s">
        <v>10</v>
      </c>
      <c r="E51" s="509" t="s">
        <v>11</v>
      </c>
      <c r="F51" s="509" t="s">
        <v>12</v>
      </c>
      <c r="G51" s="3" t="s">
        <v>13</v>
      </c>
      <c r="H51" s="2"/>
      <c r="I51" s="4" t="s">
        <v>14</v>
      </c>
      <c r="J51" s="2"/>
      <c r="K51" s="509" t="s">
        <v>15</v>
      </c>
      <c r="L51" s="510"/>
      <c r="M51" s="510"/>
      <c r="N51" s="531"/>
      <c r="O51" s="534"/>
      <c r="P51" s="537"/>
      <c r="Q51" s="525"/>
    </row>
    <row r="52" spans="1:17" ht="16.5" thickBot="1" x14ac:dyDescent="0.3">
      <c r="A52" s="514"/>
      <c r="B52" s="511"/>
      <c r="C52" s="511"/>
      <c r="D52" s="511"/>
      <c r="E52" s="511"/>
      <c r="F52" s="511"/>
      <c r="G52" s="111" t="s">
        <v>16</v>
      </c>
      <c r="H52" s="111" t="s">
        <v>17</v>
      </c>
      <c r="I52" s="111" t="s">
        <v>18</v>
      </c>
      <c r="J52" s="111" t="s">
        <v>19</v>
      </c>
      <c r="K52" s="511"/>
      <c r="L52" s="511"/>
      <c r="M52" s="511"/>
      <c r="N52" s="532"/>
      <c r="O52" s="535"/>
      <c r="P52" s="538"/>
      <c r="Q52" s="526"/>
    </row>
    <row r="53" spans="1:17" ht="60.75" thickBot="1" x14ac:dyDescent="0.3">
      <c r="A53" s="148">
        <v>19</v>
      </c>
      <c r="B53" s="218" t="s">
        <v>99</v>
      </c>
      <c r="C53" s="218">
        <v>1</v>
      </c>
      <c r="D53" s="218" t="s">
        <v>100</v>
      </c>
      <c r="E53" s="218" t="s">
        <v>101</v>
      </c>
      <c r="F53" s="218" t="s">
        <v>65</v>
      </c>
      <c r="G53" s="219">
        <v>2023</v>
      </c>
      <c r="H53" s="211">
        <v>2021</v>
      </c>
      <c r="I53" s="199">
        <v>1000000</v>
      </c>
      <c r="J53" s="200" t="s">
        <v>102</v>
      </c>
      <c r="K53" s="201"/>
      <c r="L53" s="270" t="s">
        <v>594</v>
      </c>
      <c r="M53" s="202" t="s">
        <v>645</v>
      </c>
      <c r="N53" s="263">
        <f>HUMANO!V53</f>
        <v>0</v>
      </c>
      <c r="O53" s="263" t="e">
        <f>HUMANO!AE53</f>
        <v>#VALUE!</v>
      </c>
      <c r="P53" s="263">
        <f>HUMANO!AN53</f>
        <v>0</v>
      </c>
      <c r="Q53" s="263">
        <v>0</v>
      </c>
    </row>
    <row r="54" spans="1:17" ht="79.5" thickBot="1" x14ac:dyDescent="0.3">
      <c r="A54" s="151">
        <v>20</v>
      </c>
      <c r="B54" s="25" t="s">
        <v>103</v>
      </c>
      <c r="C54" s="27">
        <v>1</v>
      </c>
      <c r="D54" s="25" t="s">
        <v>104</v>
      </c>
      <c r="E54" s="25" t="s">
        <v>105</v>
      </c>
      <c r="F54" s="25" t="s">
        <v>106</v>
      </c>
      <c r="G54" s="26">
        <v>2023</v>
      </c>
      <c r="H54" s="13">
        <v>2024</v>
      </c>
      <c r="I54" s="9">
        <v>1200000000</v>
      </c>
      <c r="J54" s="10" t="s">
        <v>107</v>
      </c>
      <c r="K54" s="67"/>
      <c r="L54" s="87" t="s">
        <v>595</v>
      </c>
      <c r="M54" s="217" t="s">
        <v>646</v>
      </c>
      <c r="N54" s="266">
        <f>HUMANO!V54</f>
        <v>1</v>
      </c>
      <c r="O54" s="266" t="e">
        <f>HUMANO!AE54</f>
        <v>#DIV/0!</v>
      </c>
      <c r="P54" s="263">
        <f>HUMANO!AN54</f>
        <v>1</v>
      </c>
      <c r="Q54" s="266">
        <v>1</v>
      </c>
    </row>
    <row r="55" spans="1:17" ht="79.5" thickBot="1" x14ac:dyDescent="0.3">
      <c r="A55" s="151">
        <v>21</v>
      </c>
      <c r="B55" s="25" t="s">
        <v>108</v>
      </c>
      <c r="C55" s="27">
        <v>1</v>
      </c>
      <c r="D55" s="25" t="s">
        <v>104</v>
      </c>
      <c r="E55" s="25" t="s">
        <v>105</v>
      </c>
      <c r="F55" s="25" t="s">
        <v>109</v>
      </c>
      <c r="G55" s="26">
        <v>2023</v>
      </c>
      <c r="H55" s="13">
        <v>2024</v>
      </c>
      <c r="I55" s="9">
        <v>6000000000</v>
      </c>
      <c r="J55" s="10" t="s">
        <v>107</v>
      </c>
      <c r="K55" s="67"/>
      <c r="L55" s="87" t="s">
        <v>647</v>
      </c>
      <c r="M55" s="217" t="s">
        <v>646</v>
      </c>
      <c r="N55" s="266" t="e">
        <f>HUMANO!V55</f>
        <v>#DIV/0!</v>
      </c>
      <c r="O55" s="266" t="e">
        <f>HUMANO!AE55</f>
        <v>#DIV/0!</v>
      </c>
      <c r="P55" s="263">
        <f>HUMANO!AN55</f>
        <v>1</v>
      </c>
      <c r="Q55" s="266">
        <v>1</v>
      </c>
    </row>
    <row r="56" spans="1:17" ht="79.5" thickBot="1" x14ac:dyDescent="0.3">
      <c r="A56" s="152">
        <v>22</v>
      </c>
      <c r="B56" s="220" t="s">
        <v>110</v>
      </c>
      <c r="C56" s="221">
        <v>1</v>
      </c>
      <c r="D56" s="220" t="s">
        <v>104</v>
      </c>
      <c r="E56" s="220" t="s">
        <v>105</v>
      </c>
      <c r="F56" s="220" t="s">
        <v>111</v>
      </c>
      <c r="G56" s="222">
        <v>2023</v>
      </c>
      <c r="H56" s="214">
        <v>2024</v>
      </c>
      <c r="I56" s="206">
        <v>7200000000</v>
      </c>
      <c r="J56" s="207" t="s">
        <v>107</v>
      </c>
      <c r="K56" s="208"/>
      <c r="L56" s="272" t="s">
        <v>647</v>
      </c>
      <c r="M56" s="223" t="s">
        <v>646</v>
      </c>
      <c r="N56" s="264" t="e">
        <f>HUMANO!V56</f>
        <v>#DIV/0!</v>
      </c>
      <c r="O56" s="264" t="e">
        <f>HUMANO!AE56</f>
        <v>#DIV/0!</v>
      </c>
      <c r="P56" s="263">
        <f>HUMANO!AN56</f>
        <v>1</v>
      </c>
      <c r="Q56" s="264">
        <v>1</v>
      </c>
    </row>
    <row r="57" spans="1:17" ht="16.5" thickBot="1" x14ac:dyDescent="0.3">
      <c r="B57" s="28"/>
      <c r="C57" s="28"/>
      <c r="D57" s="28"/>
      <c r="E57" s="28"/>
      <c r="F57" s="28"/>
      <c r="G57" s="29"/>
      <c r="H57" s="30"/>
      <c r="I57" s="31"/>
      <c r="J57" s="31"/>
    </row>
    <row r="58" spans="1:17" ht="16.5" thickBot="1" x14ac:dyDescent="0.3">
      <c r="A58" s="493" t="s">
        <v>0</v>
      </c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5"/>
      <c r="N58" s="530" t="s">
        <v>577</v>
      </c>
      <c r="O58" s="533" t="s">
        <v>578</v>
      </c>
      <c r="P58" s="536" t="s">
        <v>579</v>
      </c>
      <c r="Q58" s="524" t="s">
        <v>622</v>
      </c>
    </row>
    <row r="59" spans="1:17" ht="16.5" thickBot="1" x14ac:dyDescent="0.3">
      <c r="A59" s="500" t="s">
        <v>1</v>
      </c>
      <c r="B59" s="520"/>
      <c r="C59" s="493" t="s">
        <v>112</v>
      </c>
      <c r="D59" s="494"/>
      <c r="E59" s="494"/>
      <c r="F59" s="494"/>
      <c r="G59" s="494"/>
      <c r="H59" s="494"/>
      <c r="I59" s="494"/>
      <c r="J59" s="494"/>
      <c r="K59" s="494"/>
      <c r="L59" s="494"/>
      <c r="M59" s="495"/>
      <c r="N59" s="531"/>
      <c r="O59" s="534"/>
      <c r="P59" s="537"/>
      <c r="Q59" s="525"/>
    </row>
    <row r="60" spans="1:17" ht="16.5" thickBot="1" x14ac:dyDescent="0.3">
      <c r="A60" s="493" t="s">
        <v>3</v>
      </c>
      <c r="B60" s="495"/>
      <c r="C60" s="493" t="s">
        <v>113</v>
      </c>
      <c r="D60" s="494"/>
      <c r="E60" s="494"/>
      <c r="F60" s="494"/>
      <c r="G60" s="494"/>
      <c r="H60" s="494"/>
      <c r="I60" s="494"/>
      <c r="J60" s="494"/>
      <c r="K60" s="494"/>
      <c r="L60" s="494"/>
      <c r="M60" s="495"/>
      <c r="N60" s="531"/>
      <c r="O60" s="534"/>
      <c r="P60" s="537"/>
      <c r="Q60" s="525"/>
    </row>
    <row r="61" spans="1:17" ht="16.5" thickBot="1" x14ac:dyDescent="0.3">
      <c r="A61" s="493" t="s">
        <v>5</v>
      </c>
      <c r="B61" s="495"/>
      <c r="C61" s="527" t="s">
        <v>114</v>
      </c>
      <c r="D61" s="528"/>
      <c r="E61" s="528"/>
      <c r="F61" s="528"/>
      <c r="G61" s="528"/>
      <c r="H61" s="528"/>
      <c r="I61" s="528"/>
      <c r="J61" s="529"/>
      <c r="K61" s="119" t="s">
        <v>7</v>
      </c>
      <c r="L61" s="488" t="s">
        <v>589</v>
      </c>
      <c r="M61" s="488" t="s">
        <v>652</v>
      </c>
      <c r="N61" s="531"/>
      <c r="O61" s="534"/>
      <c r="P61" s="537"/>
      <c r="Q61" s="525"/>
    </row>
    <row r="62" spans="1:17" ht="16.5" thickBot="1" x14ac:dyDescent="0.3">
      <c r="A62" s="491" t="s">
        <v>651</v>
      </c>
      <c r="B62" s="488" t="s">
        <v>8</v>
      </c>
      <c r="C62" s="488" t="s">
        <v>9</v>
      </c>
      <c r="D62" s="488" t="s">
        <v>10</v>
      </c>
      <c r="E62" s="488" t="s">
        <v>11</v>
      </c>
      <c r="F62" s="488" t="s">
        <v>12</v>
      </c>
      <c r="G62" s="49" t="s">
        <v>13</v>
      </c>
      <c r="H62" s="48"/>
      <c r="I62" s="50" t="s">
        <v>14</v>
      </c>
      <c r="J62" s="48"/>
      <c r="K62" s="488" t="s">
        <v>15</v>
      </c>
      <c r="L62" s="489"/>
      <c r="M62" s="489"/>
      <c r="N62" s="531"/>
      <c r="O62" s="534"/>
      <c r="P62" s="537"/>
      <c r="Q62" s="525"/>
    </row>
    <row r="63" spans="1:17" ht="16.5" thickBot="1" x14ac:dyDescent="0.3">
      <c r="A63" s="492"/>
      <c r="B63" s="490"/>
      <c r="C63" s="490"/>
      <c r="D63" s="490"/>
      <c r="E63" s="490"/>
      <c r="F63" s="490"/>
      <c r="G63" s="114" t="s">
        <v>16</v>
      </c>
      <c r="H63" s="114" t="s">
        <v>17</v>
      </c>
      <c r="I63" s="114" t="s">
        <v>18</v>
      </c>
      <c r="J63" s="114" t="s">
        <v>19</v>
      </c>
      <c r="K63" s="490"/>
      <c r="L63" s="490"/>
      <c r="M63" s="490"/>
      <c r="N63" s="532"/>
      <c r="O63" s="535"/>
      <c r="P63" s="538"/>
      <c r="Q63" s="526"/>
    </row>
    <row r="64" spans="1:17" ht="78.75" x14ac:dyDescent="0.25">
      <c r="A64" s="148">
        <v>23</v>
      </c>
      <c r="B64" s="197" t="s">
        <v>115</v>
      </c>
      <c r="C64" s="197" t="s">
        <v>116</v>
      </c>
      <c r="D64" s="197" t="s">
        <v>117</v>
      </c>
      <c r="E64" s="197" t="s">
        <v>118</v>
      </c>
      <c r="F64" s="197" t="s">
        <v>119</v>
      </c>
      <c r="G64" s="129">
        <v>2023</v>
      </c>
      <c r="H64" s="211">
        <v>2024</v>
      </c>
      <c r="I64" s="199">
        <v>3000000</v>
      </c>
      <c r="J64" s="200"/>
      <c r="K64" s="201"/>
      <c r="L64" s="270" t="s">
        <v>596</v>
      </c>
      <c r="M64" s="224"/>
      <c r="N64" s="263" t="e">
        <f>SALUDABLE!V7</f>
        <v>#DIV/0!</v>
      </c>
      <c r="O64" s="263">
        <f>SALUDABLE!AE7</f>
        <v>0</v>
      </c>
      <c r="P64" s="395">
        <v>1</v>
      </c>
      <c r="Q64" s="263">
        <v>1</v>
      </c>
    </row>
    <row r="65" spans="1:17" ht="79.5" thickBot="1" x14ac:dyDescent="0.3">
      <c r="A65" s="151">
        <v>24</v>
      </c>
      <c r="B65" s="6" t="s">
        <v>120</v>
      </c>
      <c r="C65" s="6" t="s">
        <v>116</v>
      </c>
      <c r="D65" s="6" t="s">
        <v>121</v>
      </c>
      <c r="E65" s="6" t="s">
        <v>118</v>
      </c>
      <c r="F65" s="6" t="s">
        <v>119</v>
      </c>
      <c r="G65" s="8">
        <v>2023</v>
      </c>
      <c r="H65" s="13">
        <v>2024</v>
      </c>
      <c r="I65" s="9">
        <v>3000000</v>
      </c>
      <c r="J65" s="10"/>
      <c r="K65" s="67"/>
      <c r="L65" s="87" t="s">
        <v>596</v>
      </c>
      <c r="M65" s="225"/>
      <c r="N65" s="266" t="e">
        <f>SALUDABLE!V8</f>
        <v>#DIV/0!</v>
      </c>
      <c r="O65" s="266">
        <f>SALUDABLE!AE8</f>
        <v>0</v>
      </c>
      <c r="P65" s="396">
        <v>1</v>
      </c>
      <c r="Q65" s="266">
        <v>1</v>
      </c>
    </row>
    <row r="66" spans="1:17" ht="63.75" thickBot="1" x14ac:dyDescent="0.3">
      <c r="A66" s="151">
        <v>25</v>
      </c>
      <c r="B66" s="6" t="s">
        <v>122</v>
      </c>
      <c r="C66" s="12">
        <v>0.95</v>
      </c>
      <c r="D66" s="6" t="s">
        <v>123</v>
      </c>
      <c r="E66" s="6" t="s">
        <v>124</v>
      </c>
      <c r="F66" s="6" t="s">
        <v>125</v>
      </c>
      <c r="G66" s="8">
        <v>2023</v>
      </c>
      <c r="H66" s="13">
        <v>2024</v>
      </c>
      <c r="I66" s="9">
        <v>10000000</v>
      </c>
      <c r="J66" s="10"/>
      <c r="K66" s="67"/>
      <c r="L66" s="87" t="s">
        <v>597</v>
      </c>
      <c r="M66" s="225"/>
      <c r="N66" s="266">
        <f>SALUDABLE!V9</f>
        <v>0</v>
      </c>
      <c r="O66" s="266" t="e">
        <f>SALUDABLE!AE9</f>
        <v>#DIV/0!</v>
      </c>
      <c r="P66" s="263">
        <f>SALUDABLE!AN9</f>
        <v>1</v>
      </c>
      <c r="Q66" s="266">
        <v>1</v>
      </c>
    </row>
    <row r="67" spans="1:17" ht="111" thickBot="1" x14ac:dyDescent="0.3">
      <c r="A67" s="168">
        <v>26</v>
      </c>
      <c r="B67" s="6" t="s">
        <v>656</v>
      </c>
      <c r="C67" s="27">
        <v>0.85</v>
      </c>
      <c r="D67" s="6" t="s">
        <v>126</v>
      </c>
      <c r="E67" s="6" t="s">
        <v>127</v>
      </c>
      <c r="F67" s="6" t="s">
        <v>125</v>
      </c>
      <c r="G67" s="8">
        <v>2023</v>
      </c>
      <c r="H67" s="13">
        <v>2024</v>
      </c>
      <c r="I67" s="9">
        <v>10000000</v>
      </c>
      <c r="J67" s="10"/>
      <c r="K67" s="67"/>
      <c r="L67" s="87" t="s">
        <v>598</v>
      </c>
      <c r="M67" s="225"/>
      <c r="N67" s="266">
        <f>SALUDABLE!V10</f>
        <v>0.9</v>
      </c>
      <c r="O67" s="266" t="e">
        <f>SALUDABLE!AE10</f>
        <v>#DIV/0!</v>
      </c>
      <c r="P67" s="263">
        <f>SALUDABLE!AN10</f>
        <v>1</v>
      </c>
      <c r="Q67" s="266">
        <v>1</v>
      </c>
    </row>
    <row r="68" spans="1:17" ht="95.25" thickBot="1" x14ac:dyDescent="0.3">
      <c r="A68" s="151">
        <v>27</v>
      </c>
      <c r="B68" s="25" t="s">
        <v>128</v>
      </c>
      <c r="C68" s="27">
        <v>1</v>
      </c>
      <c r="D68" s="6" t="s">
        <v>129</v>
      </c>
      <c r="E68" s="6" t="s">
        <v>118</v>
      </c>
      <c r="F68" s="6" t="s">
        <v>125</v>
      </c>
      <c r="G68" s="8">
        <v>2023</v>
      </c>
      <c r="H68" s="13">
        <v>2024</v>
      </c>
      <c r="I68" s="9">
        <v>10000000</v>
      </c>
      <c r="J68" s="10"/>
      <c r="K68" s="67"/>
      <c r="L68" s="87" t="s">
        <v>598</v>
      </c>
      <c r="M68" s="225"/>
      <c r="N68" s="266" t="e">
        <f>SALUDABLE!V11</f>
        <v>#DIV/0!</v>
      </c>
      <c r="O68" s="266" t="e">
        <f>SALUDABLE!AE11</f>
        <v>#DIV/0!</v>
      </c>
      <c r="P68" s="263">
        <f>SALUDABLE!AN11</f>
        <v>0.68500000000000005</v>
      </c>
      <c r="Q68" s="266">
        <v>0.69</v>
      </c>
    </row>
    <row r="69" spans="1:17" ht="79.5" thickBot="1" x14ac:dyDescent="0.3">
      <c r="A69" s="151">
        <v>28</v>
      </c>
      <c r="B69" s="6" t="s">
        <v>654</v>
      </c>
      <c r="C69" s="12">
        <v>0.9</v>
      </c>
      <c r="D69" s="6" t="s">
        <v>130</v>
      </c>
      <c r="E69" s="6" t="s">
        <v>131</v>
      </c>
      <c r="F69" s="6" t="s">
        <v>119</v>
      </c>
      <c r="G69" s="8">
        <v>2023</v>
      </c>
      <c r="H69" s="13">
        <v>2024</v>
      </c>
      <c r="I69" s="9">
        <v>5000000</v>
      </c>
      <c r="J69" s="10"/>
      <c r="K69" s="67"/>
      <c r="L69" s="338" t="s">
        <v>693</v>
      </c>
      <c r="M69" s="225"/>
      <c r="N69" s="266">
        <f>SALUDABLE!V12</f>
        <v>0</v>
      </c>
      <c r="O69" s="266" t="e">
        <f>SALUDABLE!AE12</f>
        <v>#DIV/0!</v>
      </c>
      <c r="P69" s="322">
        <v>1</v>
      </c>
      <c r="Q69" s="266">
        <v>1</v>
      </c>
    </row>
    <row r="70" spans="1:17" ht="63.75" thickBot="1" x14ac:dyDescent="0.3">
      <c r="A70" s="168">
        <v>29</v>
      </c>
      <c r="B70" s="6" t="s">
        <v>132</v>
      </c>
      <c r="C70" s="12">
        <v>0.9</v>
      </c>
      <c r="D70" s="6" t="s">
        <v>133</v>
      </c>
      <c r="E70" s="6" t="s">
        <v>134</v>
      </c>
      <c r="F70" s="6" t="s">
        <v>135</v>
      </c>
      <c r="G70" s="8">
        <v>2023</v>
      </c>
      <c r="H70" s="13">
        <v>2024</v>
      </c>
      <c r="I70" s="9">
        <v>5000000</v>
      </c>
      <c r="J70" s="10"/>
      <c r="K70" s="67"/>
      <c r="L70" s="338" t="s">
        <v>688</v>
      </c>
      <c r="M70" s="225"/>
      <c r="N70" s="266">
        <f>SALUDABLE!V13</f>
        <v>0</v>
      </c>
      <c r="O70" s="266" t="e">
        <f>SALUDABLE!AE13</f>
        <v>#DIV/0!</v>
      </c>
      <c r="P70" s="263">
        <f>SALUDABLE!AN13</f>
        <v>0.79</v>
      </c>
      <c r="Q70" s="266">
        <v>0.79</v>
      </c>
    </row>
    <row r="71" spans="1:17" ht="69.95" customHeight="1" thickBot="1" x14ac:dyDescent="0.3">
      <c r="A71" s="151">
        <v>30</v>
      </c>
      <c r="B71" s="6" t="s">
        <v>683</v>
      </c>
      <c r="C71" s="6">
        <v>50</v>
      </c>
      <c r="D71" s="6" t="s">
        <v>136</v>
      </c>
      <c r="E71" s="6" t="s">
        <v>131</v>
      </c>
      <c r="F71" s="6" t="s">
        <v>119</v>
      </c>
      <c r="G71" s="8">
        <v>2023</v>
      </c>
      <c r="H71" s="13">
        <v>2024</v>
      </c>
      <c r="I71" s="9">
        <v>250000000</v>
      </c>
      <c r="J71" s="10"/>
      <c r="K71" s="67"/>
      <c r="L71" s="87" t="s">
        <v>598</v>
      </c>
      <c r="M71" s="225"/>
      <c r="N71" s="266" t="e">
        <f>SALUDABLE!V15</f>
        <v>#DIV/0!</v>
      </c>
      <c r="O71" s="266">
        <f>SALUDABLE!AE15</f>
        <v>0</v>
      </c>
      <c r="P71" s="263">
        <v>1</v>
      </c>
      <c r="Q71" s="266">
        <v>1</v>
      </c>
    </row>
    <row r="72" spans="1:17" ht="63.75" thickBot="1" x14ac:dyDescent="0.3">
      <c r="A72" s="151">
        <v>31</v>
      </c>
      <c r="B72" s="203" t="s">
        <v>137</v>
      </c>
      <c r="C72" s="216">
        <v>1</v>
      </c>
      <c r="D72" s="203" t="s">
        <v>138</v>
      </c>
      <c r="E72" s="203" t="s">
        <v>139</v>
      </c>
      <c r="F72" s="203" t="s">
        <v>119</v>
      </c>
      <c r="G72" s="205">
        <v>2023</v>
      </c>
      <c r="H72" s="214">
        <v>2024</v>
      </c>
      <c r="I72" s="206">
        <v>5000000</v>
      </c>
      <c r="J72" s="207"/>
      <c r="K72" s="208"/>
      <c r="L72" s="272" t="s">
        <v>597</v>
      </c>
      <c r="M72" s="226"/>
      <c r="N72" s="264" t="e">
        <f>SALUDABLE!#REF!</f>
        <v>#REF!</v>
      </c>
      <c r="O72" s="264" t="e">
        <f>SALUDABLE!#REF!</f>
        <v>#REF!</v>
      </c>
      <c r="P72" s="263">
        <v>1</v>
      </c>
      <c r="Q72" s="264">
        <v>1</v>
      </c>
    </row>
    <row r="73" spans="1:17" ht="16.5" thickBot="1" x14ac:dyDescent="0.3">
      <c r="B73" s="14"/>
      <c r="C73" s="19"/>
      <c r="D73" s="19"/>
      <c r="E73" s="19"/>
      <c r="F73" s="19"/>
      <c r="G73" s="15"/>
      <c r="H73" s="16"/>
      <c r="I73" s="32"/>
      <c r="J73" s="17"/>
    </row>
    <row r="74" spans="1:17" ht="16.5" thickBot="1" x14ac:dyDescent="0.3">
      <c r="A74" s="493" t="s">
        <v>0</v>
      </c>
      <c r="B74" s="494"/>
      <c r="C74" s="494"/>
      <c r="D74" s="494"/>
      <c r="E74" s="494"/>
      <c r="F74" s="494"/>
      <c r="G74" s="494"/>
      <c r="H74" s="494"/>
      <c r="I74" s="494"/>
      <c r="J74" s="494"/>
      <c r="K74" s="494"/>
      <c r="L74" s="494"/>
      <c r="M74" s="495"/>
      <c r="N74" s="530" t="s">
        <v>577</v>
      </c>
      <c r="O74" s="533" t="s">
        <v>578</v>
      </c>
      <c r="P74" s="536" t="s">
        <v>579</v>
      </c>
      <c r="Q74" s="524" t="s">
        <v>622</v>
      </c>
    </row>
    <row r="75" spans="1:17" ht="16.5" thickBot="1" x14ac:dyDescent="0.3">
      <c r="A75" s="493" t="s">
        <v>1</v>
      </c>
      <c r="B75" s="495"/>
      <c r="C75" s="493" t="s">
        <v>112</v>
      </c>
      <c r="D75" s="494"/>
      <c r="E75" s="494"/>
      <c r="F75" s="494"/>
      <c r="G75" s="494"/>
      <c r="H75" s="494"/>
      <c r="I75" s="494"/>
      <c r="J75" s="494"/>
      <c r="K75" s="494"/>
      <c r="L75" s="494"/>
      <c r="M75" s="495"/>
      <c r="N75" s="531"/>
      <c r="O75" s="534"/>
      <c r="P75" s="537"/>
      <c r="Q75" s="525"/>
    </row>
    <row r="76" spans="1:17" ht="16.5" thickBot="1" x14ac:dyDescent="0.3">
      <c r="A76" s="493" t="s">
        <v>3</v>
      </c>
      <c r="B76" s="495"/>
      <c r="C76" s="493" t="s">
        <v>113</v>
      </c>
      <c r="D76" s="494"/>
      <c r="E76" s="494"/>
      <c r="F76" s="494"/>
      <c r="G76" s="494"/>
      <c r="H76" s="494"/>
      <c r="I76" s="494"/>
      <c r="J76" s="494"/>
      <c r="K76" s="494"/>
      <c r="L76" s="494"/>
      <c r="M76" s="495"/>
      <c r="N76" s="531"/>
      <c r="O76" s="534"/>
      <c r="P76" s="537"/>
      <c r="Q76" s="525"/>
    </row>
    <row r="77" spans="1:17" ht="16.5" thickBot="1" x14ac:dyDescent="0.3">
      <c r="A77" s="493" t="s">
        <v>5</v>
      </c>
      <c r="B77" s="495"/>
      <c r="C77" s="496" t="s">
        <v>140</v>
      </c>
      <c r="D77" s="497"/>
      <c r="E77" s="497"/>
      <c r="F77" s="497"/>
      <c r="G77" s="497"/>
      <c r="H77" s="497"/>
      <c r="I77" s="497"/>
      <c r="J77" s="498"/>
      <c r="K77" s="49" t="s">
        <v>7</v>
      </c>
      <c r="L77" s="488" t="s">
        <v>589</v>
      </c>
      <c r="M77" s="488" t="s">
        <v>652</v>
      </c>
      <c r="N77" s="531"/>
      <c r="O77" s="534"/>
      <c r="P77" s="537"/>
      <c r="Q77" s="525"/>
    </row>
    <row r="78" spans="1:17" ht="16.5" thickBot="1" x14ac:dyDescent="0.3">
      <c r="A78" s="491" t="s">
        <v>651</v>
      </c>
      <c r="B78" s="488" t="s">
        <v>8</v>
      </c>
      <c r="C78" s="488" t="s">
        <v>9</v>
      </c>
      <c r="D78" s="488" t="s">
        <v>10</v>
      </c>
      <c r="E78" s="488" t="s">
        <v>11</v>
      </c>
      <c r="F78" s="488" t="s">
        <v>12</v>
      </c>
      <c r="G78" s="49" t="s">
        <v>13</v>
      </c>
      <c r="H78" s="48"/>
      <c r="I78" s="50" t="s">
        <v>14</v>
      </c>
      <c r="J78" s="48"/>
      <c r="K78" s="499" t="s">
        <v>15</v>
      </c>
      <c r="L78" s="489"/>
      <c r="M78" s="489"/>
      <c r="N78" s="531"/>
      <c r="O78" s="534"/>
      <c r="P78" s="537"/>
      <c r="Q78" s="525"/>
    </row>
    <row r="79" spans="1:17" ht="16.5" thickBot="1" x14ac:dyDescent="0.3">
      <c r="A79" s="492"/>
      <c r="B79" s="490"/>
      <c r="C79" s="490"/>
      <c r="D79" s="490"/>
      <c r="E79" s="490"/>
      <c r="F79" s="490"/>
      <c r="G79" s="114" t="s">
        <v>16</v>
      </c>
      <c r="H79" s="114" t="s">
        <v>17</v>
      </c>
      <c r="I79" s="114" t="s">
        <v>18</v>
      </c>
      <c r="J79" s="114" t="s">
        <v>19</v>
      </c>
      <c r="K79" s="500"/>
      <c r="L79" s="490"/>
      <c r="M79" s="490"/>
      <c r="N79" s="532"/>
      <c r="O79" s="535"/>
      <c r="P79" s="538"/>
      <c r="Q79" s="526"/>
    </row>
    <row r="80" spans="1:17" ht="87.75" customHeight="1" thickBot="1" x14ac:dyDescent="0.3">
      <c r="A80" s="148">
        <v>32</v>
      </c>
      <c r="B80" s="197" t="s">
        <v>141</v>
      </c>
      <c r="C80" s="227">
        <v>10000</v>
      </c>
      <c r="D80" s="197" t="s">
        <v>142</v>
      </c>
      <c r="E80" s="197" t="s">
        <v>143</v>
      </c>
      <c r="F80" s="197" t="s">
        <v>119</v>
      </c>
      <c r="G80" s="129">
        <v>2023</v>
      </c>
      <c r="H80" s="211">
        <v>2024</v>
      </c>
      <c r="I80" s="501" t="s">
        <v>144</v>
      </c>
      <c r="J80" s="228" t="s">
        <v>145</v>
      </c>
      <c r="K80" s="201"/>
      <c r="L80" s="270" t="s">
        <v>600</v>
      </c>
      <c r="M80" s="224"/>
      <c r="N80" s="263">
        <f>SALUDABLE!V23</f>
        <v>0</v>
      </c>
      <c r="O80" s="263">
        <f>SALUDABLE!AE23</f>
        <v>0</v>
      </c>
      <c r="P80" s="263">
        <v>1</v>
      </c>
      <c r="Q80" s="263">
        <v>1</v>
      </c>
    </row>
    <row r="81" spans="1:17" ht="60.75" thickBot="1" x14ac:dyDescent="0.3">
      <c r="A81" s="151">
        <v>33</v>
      </c>
      <c r="B81" s="6" t="s">
        <v>146</v>
      </c>
      <c r="C81" s="33">
        <v>4500</v>
      </c>
      <c r="D81" s="6" t="s">
        <v>147</v>
      </c>
      <c r="E81" s="6" t="s">
        <v>143</v>
      </c>
      <c r="F81" s="6" t="s">
        <v>119</v>
      </c>
      <c r="G81" s="8">
        <v>2023</v>
      </c>
      <c r="H81" s="13">
        <v>2024</v>
      </c>
      <c r="I81" s="502"/>
      <c r="J81" s="34" t="s">
        <v>145</v>
      </c>
      <c r="K81" s="67"/>
      <c r="L81" s="87" t="s">
        <v>600</v>
      </c>
      <c r="M81" s="225"/>
      <c r="N81" s="266">
        <f>SALUDABLE!V24</f>
        <v>0</v>
      </c>
      <c r="O81" s="266">
        <f>SALUDABLE!AE24</f>
        <v>0</v>
      </c>
      <c r="P81" s="263">
        <v>1</v>
      </c>
      <c r="Q81" s="266">
        <v>1</v>
      </c>
    </row>
    <row r="82" spans="1:17" ht="73.5" customHeight="1" thickBot="1" x14ac:dyDescent="0.3">
      <c r="A82" s="151">
        <v>34</v>
      </c>
      <c r="B82" s="6" t="s">
        <v>148</v>
      </c>
      <c r="C82" s="33">
        <v>8500</v>
      </c>
      <c r="D82" s="6" t="s">
        <v>149</v>
      </c>
      <c r="E82" s="6" t="s">
        <v>143</v>
      </c>
      <c r="F82" s="6" t="s">
        <v>119</v>
      </c>
      <c r="G82" s="8">
        <v>2023</v>
      </c>
      <c r="H82" s="13">
        <v>2024</v>
      </c>
      <c r="I82" s="502"/>
      <c r="J82" s="34" t="s">
        <v>145</v>
      </c>
      <c r="K82" s="67"/>
      <c r="L82" s="87" t="s">
        <v>600</v>
      </c>
      <c r="M82" s="225"/>
      <c r="N82" s="266">
        <f>SALUDABLE!V25</f>
        <v>0</v>
      </c>
      <c r="O82" s="266">
        <f>SALUDABLE!AE25</f>
        <v>0</v>
      </c>
      <c r="P82" s="263">
        <v>1</v>
      </c>
      <c r="Q82" s="266">
        <v>1</v>
      </c>
    </row>
    <row r="83" spans="1:17" ht="78" customHeight="1" thickBot="1" x14ac:dyDescent="0.3">
      <c r="A83" s="151">
        <v>35</v>
      </c>
      <c r="B83" s="6" t="s">
        <v>150</v>
      </c>
      <c r="C83" s="33">
        <v>4000</v>
      </c>
      <c r="D83" s="6" t="s">
        <v>151</v>
      </c>
      <c r="E83" s="6" t="s">
        <v>143</v>
      </c>
      <c r="F83" s="6" t="s">
        <v>119</v>
      </c>
      <c r="G83" s="8">
        <v>2023</v>
      </c>
      <c r="H83" s="13">
        <v>2024</v>
      </c>
      <c r="I83" s="502"/>
      <c r="J83" s="34" t="s">
        <v>145</v>
      </c>
      <c r="K83" s="67"/>
      <c r="L83" s="87" t="s">
        <v>600</v>
      </c>
      <c r="M83" s="225"/>
      <c r="N83" s="266">
        <f>SALUDABLE!V26</f>
        <v>0</v>
      </c>
      <c r="O83" s="266">
        <f>SALUDABLE!AE26</f>
        <v>0</v>
      </c>
      <c r="P83" s="263">
        <f>SALUDABLE!AN26</f>
        <v>0.98475000000000001</v>
      </c>
      <c r="Q83" s="266">
        <v>0.98</v>
      </c>
    </row>
    <row r="84" spans="1:17" ht="69.75" customHeight="1" thickBot="1" x14ac:dyDescent="0.3">
      <c r="A84" s="151">
        <v>36</v>
      </c>
      <c r="B84" s="6" t="s">
        <v>152</v>
      </c>
      <c r="C84" s="33">
        <v>3000</v>
      </c>
      <c r="D84" s="6" t="s">
        <v>153</v>
      </c>
      <c r="E84" s="6" t="s">
        <v>143</v>
      </c>
      <c r="F84" s="6" t="s">
        <v>119</v>
      </c>
      <c r="G84" s="8">
        <v>2023</v>
      </c>
      <c r="H84" s="13">
        <v>2024</v>
      </c>
      <c r="I84" s="502"/>
      <c r="J84" s="34" t="s">
        <v>145</v>
      </c>
      <c r="K84" s="67"/>
      <c r="L84" s="87" t="s">
        <v>600</v>
      </c>
      <c r="M84" s="225"/>
      <c r="N84" s="266">
        <f>SALUDABLE!V27</f>
        <v>0</v>
      </c>
      <c r="O84" s="266">
        <f>SALUDABLE!AE27</f>
        <v>0</v>
      </c>
      <c r="P84" s="263">
        <v>1</v>
      </c>
      <c r="Q84" s="266">
        <v>1</v>
      </c>
    </row>
    <row r="85" spans="1:17" ht="71.25" customHeight="1" thickBot="1" x14ac:dyDescent="0.3">
      <c r="A85" s="151">
        <v>37</v>
      </c>
      <c r="B85" s="6" t="s">
        <v>154</v>
      </c>
      <c r="C85" s="33">
        <v>2500</v>
      </c>
      <c r="D85" s="6" t="s">
        <v>155</v>
      </c>
      <c r="E85" s="6" t="s">
        <v>143</v>
      </c>
      <c r="F85" s="6" t="s">
        <v>119</v>
      </c>
      <c r="G85" s="8">
        <v>2023</v>
      </c>
      <c r="H85" s="13">
        <v>2024</v>
      </c>
      <c r="I85" s="502"/>
      <c r="J85" s="34" t="s">
        <v>145</v>
      </c>
      <c r="K85" s="67"/>
      <c r="L85" s="87" t="s">
        <v>600</v>
      </c>
      <c r="M85" s="225"/>
      <c r="N85" s="266">
        <f>SALUDABLE!V28</f>
        <v>0</v>
      </c>
      <c r="O85" s="266">
        <f>SALUDABLE!AE28</f>
        <v>0</v>
      </c>
      <c r="P85" s="263">
        <v>1</v>
      </c>
      <c r="Q85" s="266">
        <v>1</v>
      </c>
    </row>
    <row r="86" spans="1:17" ht="72" customHeight="1" thickBot="1" x14ac:dyDescent="0.3">
      <c r="A86" s="151">
        <v>38</v>
      </c>
      <c r="B86" s="6" t="s">
        <v>156</v>
      </c>
      <c r="C86" s="33">
        <v>500</v>
      </c>
      <c r="D86" s="6" t="s">
        <v>157</v>
      </c>
      <c r="E86" s="6" t="s">
        <v>143</v>
      </c>
      <c r="F86" s="6" t="s">
        <v>119</v>
      </c>
      <c r="G86" s="8">
        <v>2023</v>
      </c>
      <c r="H86" s="13">
        <v>2024</v>
      </c>
      <c r="I86" s="502"/>
      <c r="J86" s="34" t="s">
        <v>145</v>
      </c>
      <c r="K86" s="67"/>
      <c r="L86" s="87" t="s">
        <v>600</v>
      </c>
      <c r="M86" s="225"/>
      <c r="N86" s="266">
        <f>SALUDABLE!V29</f>
        <v>0</v>
      </c>
      <c r="O86" s="266">
        <f>SALUDABLE!AE29</f>
        <v>0</v>
      </c>
      <c r="P86" s="263">
        <v>1</v>
      </c>
      <c r="Q86" s="266">
        <v>1</v>
      </c>
    </row>
    <row r="87" spans="1:17" ht="72" customHeight="1" thickBot="1" x14ac:dyDescent="0.3">
      <c r="A87" s="151">
        <v>39</v>
      </c>
      <c r="B87" s="6" t="s">
        <v>158</v>
      </c>
      <c r="C87" s="33">
        <v>1500</v>
      </c>
      <c r="D87" s="6" t="s">
        <v>159</v>
      </c>
      <c r="E87" s="6" t="s">
        <v>143</v>
      </c>
      <c r="F87" s="6" t="s">
        <v>119</v>
      </c>
      <c r="G87" s="8">
        <v>2023</v>
      </c>
      <c r="H87" s="13">
        <v>2024</v>
      </c>
      <c r="I87" s="502"/>
      <c r="J87" s="34" t="s">
        <v>145</v>
      </c>
      <c r="K87" s="67"/>
      <c r="L87" s="87" t="s">
        <v>600</v>
      </c>
      <c r="M87" s="225"/>
      <c r="N87" s="266">
        <f>SALUDABLE!V30</f>
        <v>0</v>
      </c>
      <c r="O87" s="266">
        <f>SALUDABLE!AE30</f>
        <v>0</v>
      </c>
      <c r="P87" s="263">
        <v>1</v>
      </c>
      <c r="Q87" s="266">
        <v>1</v>
      </c>
    </row>
    <row r="88" spans="1:17" ht="84.75" customHeight="1" thickBot="1" x14ac:dyDescent="0.3">
      <c r="A88" s="151">
        <v>40</v>
      </c>
      <c r="B88" s="6" t="s">
        <v>160</v>
      </c>
      <c r="C88" s="33">
        <v>500</v>
      </c>
      <c r="D88" s="6" t="s">
        <v>161</v>
      </c>
      <c r="E88" s="6" t="s">
        <v>143</v>
      </c>
      <c r="F88" s="6" t="s">
        <v>119</v>
      </c>
      <c r="G88" s="8">
        <v>2023</v>
      </c>
      <c r="H88" s="13">
        <v>2024</v>
      </c>
      <c r="I88" s="502"/>
      <c r="J88" s="34" t="s">
        <v>145</v>
      </c>
      <c r="K88" s="67"/>
      <c r="L88" s="87" t="s">
        <v>600</v>
      </c>
      <c r="M88" s="225"/>
      <c r="N88" s="266">
        <f>SALUDABLE!V32</f>
        <v>0</v>
      </c>
      <c r="O88" s="266">
        <f>SALUDABLE!AE32</f>
        <v>0</v>
      </c>
      <c r="P88" s="263">
        <v>1</v>
      </c>
      <c r="Q88" s="266">
        <v>1</v>
      </c>
    </row>
    <row r="89" spans="1:17" ht="81.75" customHeight="1" thickBot="1" x14ac:dyDescent="0.3">
      <c r="A89" s="151">
        <v>41</v>
      </c>
      <c r="B89" s="6" t="s">
        <v>162</v>
      </c>
      <c r="C89" s="33">
        <v>3000</v>
      </c>
      <c r="D89" s="6" t="s">
        <v>163</v>
      </c>
      <c r="E89" s="6" t="s">
        <v>143</v>
      </c>
      <c r="F89" s="6" t="s">
        <v>119</v>
      </c>
      <c r="G89" s="8">
        <v>2023</v>
      </c>
      <c r="H89" s="13">
        <v>2024</v>
      </c>
      <c r="I89" s="502"/>
      <c r="J89" s="34" t="s">
        <v>145</v>
      </c>
      <c r="K89" s="67"/>
      <c r="L89" s="87" t="s">
        <v>600</v>
      </c>
      <c r="M89" s="225"/>
      <c r="N89" s="266">
        <f>SALUDABLE!V33</f>
        <v>0</v>
      </c>
      <c r="O89" s="266">
        <f>SALUDABLE!AE33</f>
        <v>0</v>
      </c>
      <c r="P89" s="263">
        <v>1</v>
      </c>
      <c r="Q89" s="266">
        <v>1</v>
      </c>
    </row>
    <row r="90" spans="1:17" ht="93.75" customHeight="1" thickBot="1" x14ac:dyDescent="0.3">
      <c r="A90" s="151">
        <v>42</v>
      </c>
      <c r="B90" s="6" t="s">
        <v>164</v>
      </c>
      <c r="C90" s="6" t="s">
        <v>165</v>
      </c>
      <c r="D90" s="6" t="s">
        <v>166</v>
      </c>
      <c r="E90" s="6" t="s">
        <v>167</v>
      </c>
      <c r="F90" s="6" t="s">
        <v>119</v>
      </c>
      <c r="G90" s="8">
        <v>2023</v>
      </c>
      <c r="H90" s="13">
        <v>2024</v>
      </c>
      <c r="I90" s="502"/>
      <c r="J90" s="34" t="s">
        <v>145</v>
      </c>
      <c r="K90" s="67"/>
      <c r="L90" s="87" t="s">
        <v>600</v>
      </c>
      <c r="M90" s="225"/>
      <c r="N90" s="266" t="e">
        <f>SALUDABLE!V35</f>
        <v>#DIV/0!</v>
      </c>
      <c r="O90" s="266">
        <f>SALUDABLE!AE35</f>
        <v>0</v>
      </c>
      <c r="P90" s="263">
        <v>1</v>
      </c>
      <c r="Q90" s="266">
        <v>1</v>
      </c>
    </row>
    <row r="91" spans="1:17" ht="82.5" customHeight="1" thickBot="1" x14ac:dyDescent="0.3">
      <c r="A91" s="151">
        <v>43</v>
      </c>
      <c r="B91" s="6" t="s">
        <v>168</v>
      </c>
      <c r="C91" s="6" t="s">
        <v>169</v>
      </c>
      <c r="D91" s="6" t="s">
        <v>170</v>
      </c>
      <c r="E91" s="6" t="s">
        <v>171</v>
      </c>
      <c r="F91" s="6" t="s">
        <v>119</v>
      </c>
      <c r="G91" s="8">
        <v>2023</v>
      </c>
      <c r="H91" s="13">
        <v>2024</v>
      </c>
      <c r="I91" s="502"/>
      <c r="J91" s="34" t="s">
        <v>145</v>
      </c>
      <c r="K91" s="67"/>
      <c r="L91" s="87" t="s">
        <v>600</v>
      </c>
      <c r="M91" s="225"/>
      <c r="N91" s="266" t="e">
        <f>SALUDABLE!V36</f>
        <v>#DIV/0!</v>
      </c>
      <c r="O91" s="266">
        <f>SALUDABLE!AE36</f>
        <v>0</v>
      </c>
      <c r="P91" s="263">
        <v>1</v>
      </c>
      <c r="Q91" s="266">
        <v>1</v>
      </c>
    </row>
    <row r="92" spans="1:17" ht="77.25" customHeight="1" thickBot="1" x14ac:dyDescent="0.3">
      <c r="A92" s="151">
        <v>44</v>
      </c>
      <c r="B92" s="6" t="s">
        <v>172</v>
      </c>
      <c r="C92" s="6" t="s">
        <v>165</v>
      </c>
      <c r="D92" s="6" t="s">
        <v>173</v>
      </c>
      <c r="E92" s="6" t="s">
        <v>118</v>
      </c>
      <c r="F92" s="6" t="s">
        <v>119</v>
      </c>
      <c r="G92" s="8">
        <v>2023</v>
      </c>
      <c r="H92" s="13">
        <v>2024</v>
      </c>
      <c r="I92" s="502"/>
      <c r="J92" s="34" t="s">
        <v>145</v>
      </c>
      <c r="K92" s="67"/>
      <c r="L92" s="87" t="s">
        <v>600</v>
      </c>
      <c r="M92" s="225"/>
      <c r="N92" s="266" t="e">
        <f>SALUDABLE!V37</f>
        <v>#DIV/0!</v>
      </c>
      <c r="O92" s="266">
        <f>SALUDABLE!AE37</f>
        <v>0</v>
      </c>
      <c r="P92" s="263">
        <v>1</v>
      </c>
      <c r="Q92" s="266">
        <v>1</v>
      </c>
    </row>
    <row r="93" spans="1:17" ht="81.75" customHeight="1" thickBot="1" x14ac:dyDescent="0.3">
      <c r="A93" s="151">
        <v>45</v>
      </c>
      <c r="B93" s="6" t="s">
        <v>174</v>
      </c>
      <c r="C93" s="6" t="s">
        <v>175</v>
      </c>
      <c r="D93" s="6" t="s">
        <v>176</v>
      </c>
      <c r="E93" s="6" t="s">
        <v>118</v>
      </c>
      <c r="F93" s="6" t="s">
        <v>119</v>
      </c>
      <c r="G93" s="8">
        <v>2023</v>
      </c>
      <c r="H93" s="13">
        <v>2024</v>
      </c>
      <c r="I93" s="502"/>
      <c r="J93" s="34" t="s">
        <v>145</v>
      </c>
      <c r="K93" s="67"/>
      <c r="L93" s="87" t="s">
        <v>600</v>
      </c>
      <c r="M93" s="225"/>
      <c r="N93" s="266" t="e">
        <f>SALUDABLE!V38</f>
        <v>#DIV/0!</v>
      </c>
      <c r="O93" s="266">
        <f>SALUDABLE!AE38</f>
        <v>0</v>
      </c>
      <c r="P93" s="263">
        <v>1</v>
      </c>
      <c r="Q93" s="266">
        <v>1</v>
      </c>
    </row>
    <row r="94" spans="1:17" ht="69.75" customHeight="1" thickBot="1" x14ac:dyDescent="0.3">
      <c r="A94" s="151">
        <v>46</v>
      </c>
      <c r="B94" s="6" t="s">
        <v>177</v>
      </c>
      <c r="C94" s="6" t="s">
        <v>178</v>
      </c>
      <c r="D94" s="6" t="s">
        <v>179</v>
      </c>
      <c r="E94" s="6" t="s">
        <v>118</v>
      </c>
      <c r="F94" s="6" t="s">
        <v>119</v>
      </c>
      <c r="G94" s="8">
        <v>2023</v>
      </c>
      <c r="H94" s="13">
        <v>2024</v>
      </c>
      <c r="I94" s="502"/>
      <c r="J94" s="34" t="s">
        <v>145</v>
      </c>
      <c r="K94" s="67"/>
      <c r="L94" s="87" t="s">
        <v>600</v>
      </c>
      <c r="M94" s="225"/>
      <c r="N94" s="266" t="e">
        <f>SALUDABLE!V39</f>
        <v>#DIV/0!</v>
      </c>
      <c r="O94" s="266">
        <f>SALUDABLE!AE39</f>
        <v>0</v>
      </c>
      <c r="P94" s="263">
        <v>1</v>
      </c>
      <c r="Q94" s="266">
        <v>1</v>
      </c>
    </row>
    <row r="95" spans="1:17" ht="74.25" customHeight="1" thickBot="1" x14ac:dyDescent="0.3">
      <c r="A95" s="151">
        <v>47</v>
      </c>
      <c r="B95" s="6" t="s">
        <v>180</v>
      </c>
      <c r="C95" s="33">
        <v>1100</v>
      </c>
      <c r="D95" s="6" t="s">
        <v>181</v>
      </c>
      <c r="E95" s="6" t="s">
        <v>143</v>
      </c>
      <c r="F95" s="6" t="s">
        <v>119</v>
      </c>
      <c r="G95" s="8">
        <v>2023</v>
      </c>
      <c r="H95" s="13">
        <v>2024</v>
      </c>
      <c r="I95" s="502"/>
      <c r="J95" s="34" t="s">
        <v>145</v>
      </c>
      <c r="K95" s="67"/>
      <c r="L95" s="87" t="s">
        <v>600</v>
      </c>
      <c r="M95" s="225"/>
      <c r="N95" s="266">
        <f>SALUDABLE!V40</f>
        <v>0</v>
      </c>
      <c r="O95" s="266">
        <f>SALUDABLE!AE40</f>
        <v>0</v>
      </c>
      <c r="P95" s="263">
        <v>1</v>
      </c>
      <c r="Q95" s="266">
        <v>1</v>
      </c>
    </row>
    <row r="96" spans="1:17" ht="79.5" customHeight="1" thickBot="1" x14ac:dyDescent="0.3">
      <c r="A96" s="151">
        <v>48</v>
      </c>
      <c r="B96" s="6" t="s">
        <v>182</v>
      </c>
      <c r="C96" s="33">
        <v>1500</v>
      </c>
      <c r="D96" s="6" t="s">
        <v>183</v>
      </c>
      <c r="E96" s="6" t="s">
        <v>143</v>
      </c>
      <c r="F96" s="6" t="s">
        <v>119</v>
      </c>
      <c r="G96" s="8">
        <v>2023</v>
      </c>
      <c r="H96" s="13">
        <v>2024</v>
      </c>
      <c r="I96" s="502"/>
      <c r="J96" s="34" t="s">
        <v>145</v>
      </c>
      <c r="K96" s="67"/>
      <c r="L96" s="87" t="s">
        <v>600</v>
      </c>
      <c r="M96" s="225"/>
      <c r="N96" s="266">
        <f>SALUDABLE!V41</f>
        <v>0</v>
      </c>
      <c r="O96" s="266">
        <f>SALUDABLE!AE41</f>
        <v>0</v>
      </c>
      <c r="P96" s="263">
        <v>1</v>
      </c>
      <c r="Q96" s="266">
        <v>1</v>
      </c>
    </row>
    <row r="97" spans="1:17" ht="72" customHeight="1" thickBot="1" x14ac:dyDescent="0.3">
      <c r="A97" s="151">
        <v>49</v>
      </c>
      <c r="B97" s="6" t="s">
        <v>184</v>
      </c>
      <c r="C97" s="33">
        <v>750</v>
      </c>
      <c r="D97" s="6" t="s">
        <v>185</v>
      </c>
      <c r="E97" s="6" t="s">
        <v>143</v>
      </c>
      <c r="F97" s="6" t="s">
        <v>119</v>
      </c>
      <c r="G97" s="8">
        <v>2023</v>
      </c>
      <c r="H97" s="13">
        <v>2024</v>
      </c>
      <c r="I97" s="502"/>
      <c r="J97" s="34" t="s">
        <v>145</v>
      </c>
      <c r="K97" s="67"/>
      <c r="L97" s="87" t="s">
        <v>600</v>
      </c>
      <c r="M97" s="225"/>
      <c r="N97" s="266">
        <f>SALUDABLE!V42</f>
        <v>0</v>
      </c>
      <c r="O97" s="266">
        <f>SALUDABLE!AE42</f>
        <v>0</v>
      </c>
      <c r="P97" s="263">
        <v>1</v>
      </c>
      <c r="Q97" s="266">
        <v>1</v>
      </c>
    </row>
    <row r="98" spans="1:17" ht="60.75" thickBot="1" x14ac:dyDescent="0.3">
      <c r="A98" s="151">
        <v>50</v>
      </c>
      <c r="B98" s="6" t="s">
        <v>186</v>
      </c>
      <c r="C98" s="33">
        <v>250</v>
      </c>
      <c r="D98" s="6" t="s">
        <v>187</v>
      </c>
      <c r="E98" s="6" t="s">
        <v>143</v>
      </c>
      <c r="F98" s="6" t="s">
        <v>119</v>
      </c>
      <c r="G98" s="8">
        <v>2023</v>
      </c>
      <c r="H98" s="13">
        <v>2024</v>
      </c>
      <c r="I98" s="502"/>
      <c r="J98" s="34" t="s">
        <v>145</v>
      </c>
      <c r="K98" s="67"/>
      <c r="L98" s="87" t="s">
        <v>600</v>
      </c>
      <c r="M98" s="225"/>
      <c r="N98" s="266">
        <f>SALUDABLE!V43</f>
        <v>0</v>
      </c>
      <c r="O98" s="266">
        <f>SALUDABLE!AE43</f>
        <v>0</v>
      </c>
      <c r="P98" s="263">
        <v>1</v>
      </c>
      <c r="Q98" s="266">
        <v>1</v>
      </c>
    </row>
    <row r="99" spans="1:17" ht="60.75" thickBot="1" x14ac:dyDescent="0.3">
      <c r="A99" s="151">
        <v>51</v>
      </c>
      <c r="B99" s="6" t="s">
        <v>188</v>
      </c>
      <c r="C99" s="33">
        <v>90</v>
      </c>
      <c r="D99" s="6" t="s">
        <v>189</v>
      </c>
      <c r="E99" s="6" t="s">
        <v>143</v>
      </c>
      <c r="F99" s="6" t="s">
        <v>119</v>
      </c>
      <c r="G99" s="8">
        <v>2023</v>
      </c>
      <c r="H99" s="13">
        <v>2024</v>
      </c>
      <c r="I99" s="502"/>
      <c r="J99" s="34" t="s">
        <v>145</v>
      </c>
      <c r="K99" s="67"/>
      <c r="L99" s="87" t="s">
        <v>600</v>
      </c>
      <c r="M99" s="225"/>
      <c r="N99" s="266">
        <f>SALUDABLE!V45</f>
        <v>0</v>
      </c>
      <c r="O99" s="266">
        <f>SALUDABLE!AE45</f>
        <v>0</v>
      </c>
      <c r="P99" s="263">
        <v>1</v>
      </c>
      <c r="Q99" s="266">
        <v>1</v>
      </c>
    </row>
    <row r="100" spans="1:17" ht="111" thickBot="1" x14ac:dyDescent="0.3">
      <c r="A100" s="151">
        <v>52</v>
      </c>
      <c r="B100" s="6" t="s">
        <v>686</v>
      </c>
      <c r="C100" s="33">
        <v>50000</v>
      </c>
      <c r="D100" s="6" t="s">
        <v>687</v>
      </c>
      <c r="E100" s="6"/>
      <c r="F100" s="6"/>
      <c r="G100" s="8"/>
      <c r="H100" s="13"/>
      <c r="I100" s="502"/>
      <c r="J100" s="34"/>
      <c r="K100" s="67"/>
      <c r="L100" s="87" t="s">
        <v>600</v>
      </c>
      <c r="M100" s="225"/>
      <c r="N100" s="266"/>
      <c r="O100" s="266"/>
      <c r="P100" s="263">
        <v>1</v>
      </c>
      <c r="Q100" s="266">
        <v>1</v>
      </c>
    </row>
    <row r="101" spans="1:17" ht="60.75" thickBot="1" x14ac:dyDescent="0.3">
      <c r="A101" s="151">
        <v>53</v>
      </c>
      <c r="B101" s="6" t="s">
        <v>190</v>
      </c>
      <c r="C101" s="27">
        <v>0.3</v>
      </c>
      <c r="D101" s="6" t="s">
        <v>191</v>
      </c>
      <c r="E101" s="6" t="s">
        <v>118</v>
      </c>
      <c r="F101" s="6" t="s">
        <v>119</v>
      </c>
      <c r="G101" s="8">
        <v>2023</v>
      </c>
      <c r="H101" s="13">
        <v>2024</v>
      </c>
      <c r="I101" s="502"/>
      <c r="J101" s="34" t="s">
        <v>145</v>
      </c>
      <c r="K101" s="67"/>
      <c r="L101" s="87" t="s">
        <v>600</v>
      </c>
      <c r="M101" s="225"/>
      <c r="N101" s="266">
        <f>SALUDABLE!V46</f>
        <v>0</v>
      </c>
      <c r="O101" s="266">
        <f>SALUDABLE!AE46</f>
        <v>0</v>
      </c>
      <c r="P101" s="263">
        <v>1</v>
      </c>
      <c r="Q101" s="266">
        <v>1</v>
      </c>
    </row>
    <row r="102" spans="1:17" ht="82.5" customHeight="1" thickBot="1" x14ac:dyDescent="0.3">
      <c r="A102" s="151">
        <v>54</v>
      </c>
      <c r="B102" s="6" t="s">
        <v>192</v>
      </c>
      <c r="C102" s="27">
        <v>0.08</v>
      </c>
      <c r="D102" s="6" t="s">
        <v>193</v>
      </c>
      <c r="E102" s="6" t="s">
        <v>118</v>
      </c>
      <c r="F102" s="6" t="s">
        <v>119</v>
      </c>
      <c r="G102" s="8">
        <v>2023</v>
      </c>
      <c r="H102" s="13">
        <v>2024</v>
      </c>
      <c r="I102" s="502"/>
      <c r="J102" s="34" t="s">
        <v>145</v>
      </c>
      <c r="K102" s="67"/>
      <c r="L102" s="87" t="s">
        <v>600</v>
      </c>
      <c r="M102" s="225"/>
      <c r="N102" s="266">
        <f>SALUDABLE!V47</f>
        <v>0</v>
      </c>
      <c r="O102" s="266">
        <f>SALUDABLE!AE47</f>
        <v>0</v>
      </c>
      <c r="P102" s="263">
        <v>1</v>
      </c>
      <c r="Q102" s="266">
        <v>1</v>
      </c>
    </row>
    <row r="103" spans="1:17" ht="79.5" thickBot="1" x14ac:dyDescent="0.3">
      <c r="A103" s="151">
        <v>55</v>
      </c>
      <c r="B103" s="6" t="s">
        <v>194</v>
      </c>
      <c r="C103" s="6" t="s">
        <v>195</v>
      </c>
      <c r="D103" s="6" t="s">
        <v>196</v>
      </c>
      <c r="E103" s="6" t="s">
        <v>118</v>
      </c>
      <c r="F103" s="6" t="s">
        <v>119</v>
      </c>
      <c r="G103" s="8">
        <v>2023</v>
      </c>
      <c r="H103" s="13">
        <v>2024</v>
      </c>
      <c r="I103" s="502"/>
      <c r="J103" s="34" t="s">
        <v>145</v>
      </c>
      <c r="K103" s="67"/>
      <c r="L103" s="87" t="s">
        <v>600</v>
      </c>
      <c r="M103" s="225"/>
      <c r="N103" s="266" t="e">
        <f>SALUDABLE!V48</f>
        <v>#DIV/0!</v>
      </c>
      <c r="O103" s="266">
        <f>SALUDABLE!AE48</f>
        <v>0</v>
      </c>
      <c r="P103" s="263">
        <v>1</v>
      </c>
      <c r="Q103" s="266">
        <v>1</v>
      </c>
    </row>
    <row r="104" spans="1:17" ht="79.5" thickBot="1" x14ac:dyDescent="0.3">
      <c r="A104" s="151">
        <v>56</v>
      </c>
      <c r="B104" s="6" t="s">
        <v>197</v>
      </c>
      <c r="C104" s="12">
        <v>1</v>
      </c>
      <c r="D104" s="6" t="s">
        <v>198</v>
      </c>
      <c r="E104" s="6" t="s">
        <v>199</v>
      </c>
      <c r="F104" s="6" t="s">
        <v>200</v>
      </c>
      <c r="G104" s="8">
        <v>2023</v>
      </c>
      <c r="H104" s="13">
        <v>2024</v>
      </c>
      <c r="I104" s="9">
        <v>4500000000</v>
      </c>
      <c r="J104" s="10" t="s">
        <v>201</v>
      </c>
      <c r="K104" s="67"/>
      <c r="L104" s="87" t="s">
        <v>601</v>
      </c>
      <c r="M104" s="225"/>
      <c r="N104" s="266">
        <f>SALUDABLE!V49</f>
        <v>0</v>
      </c>
      <c r="O104" s="266">
        <f>SALUDABLE!AE49</f>
        <v>0</v>
      </c>
      <c r="P104" s="263">
        <f>SALUDABLE!AN47</f>
        <v>1</v>
      </c>
      <c r="Q104" s="266">
        <v>1</v>
      </c>
    </row>
    <row r="105" spans="1:17" ht="95.25" thickBot="1" x14ac:dyDescent="0.3">
      <c r="A105" s="151">
        <v>57</v>
      </c>
      <c r="B105" s="6" t="s">
        <v>202</v>
      </c>
      <c r="C105" s="6" t="s">
        <v>41</v>
      </c>
      <c r="D105" s="6" t="s">
        <v>203</v>
      </c>
      <c r="E105" s="6" t="s">
        <v>204</v>
      </c>
      <c r="F105" s="6" t="s">
        <v>119</v>
      </c>
      <c r="G105" s="8">
        <v>2023</v>
      </c>
      <c r="H105" s="13">
        <v>2024</v>
      </c>
      <c r="I105" s="9">
        <v>3500000</v>
      </c>
      <c r="J105" s="10" t="s">
        <v>205</v>
      </c>
      <c r="K105" s="67"/>
      <c r="L105" s="87" t="s">
        <v>600</v>
      </c>
      <c r="M105" s="225"/>
      <c r="N105" s="266">
        <f>SALUDABLE!V50</f>
        <v>0</v>
      </c>
      <c r="O105" s="266">
        <f>SALUDABLE!AE50</f>
        <v>0</v>
      </c>
      <c r="P105" s="263">
        <v>1</v>
      </c>
      <c r="Q105" s="266">
        <v>1</v>
      </c>
    </row>
    <row r="106" spans="1:17" ht="45.75" thickBot="1" x14ac:dyDescent="0.3">
      <c r="A106" s="151">
        <v>58</v>
      </c>
      <c r="B106" s="6" t="s">
        <v>206</v>
      </c>
      <c r="C106" s="6">
        <v>8000</v>
      </c>
      <c r="D106" s="6" t="s">
        <v>207</v>
      </c>
      <c r="E106" s="6" t="s">
        <v>143</v>
      </c>
      <c r="F106" s="6" t="s">
        <v>119</v>
      </c>
      <c r="G106" s="8">
        <v>2023</v>
      </c>
      <c r="H106" s="13">
        <v>2024</v>
      </c>
      <c r="I106" s="9"/>
      <c r="J106" s="10" t="s">
        <v>205</v>
      </c>
      <c r="K106" s="67"/>
      <c r="L106" s="87" t="s">
        <v>600</v>
      </c>
      <c r="M106" s="225"/>
      <c r="N106" s="266">
        <f>SALUDABLE!V51</f>
        <v>0</v>
      </c>
      <c r="O106" s="266">
        <f>SALUDABLE!AE51</f>
        <v>0</v>
      </c>
      <c r="P106" s="263">
        <v>1</v>
      </c>
      <c r="Q106" s="266">
        <v>1</v>
      </c>
    </row>
    <row r="107" spans="1:17" ht="79.5" thickBot="1" x14ac:dyDescent="0.3">
      <c r="A107" s="151">
        <v>59</v>
      </c>
      <c r="B107" s="6" t="s">
        <v>208</v>
      </c>
      <c r="C107" s="12">
        <v>1</v>
      </c>
      <c r="D107" s="6" t="s">
        <v>209</v>
      </c>
      <c r="E107" s="6" t="s">
        <v>210</v>
      </c>
      <c r="F107" s="6" t="s">
        <v>119</v>
      </c>
      <c r="G107" s="8">
        <v>2023</v>
      </c>
      <c r="H107" s="13">
        <v>2024</v>
      </c>
      <c r="I107" s="9">
        <v>5000000</v>
      </c>
      <c r="J107" s="10" t="s">
        <v>211</v>
      </c>
      <c r="K107" s="67"/>
      <c r="L107" s="87" t="s">
        <v>602</v>
      </c>
      <c r="M107" s="225"/>
      <c r="N107" s="266" t="e">
        <f>SALUDABLE!#REF!</f>
        <v>#REF!</v>
      </c>
      <c r="O107" s="266" t="e">
        <f>SALUDABLE!#REF!</f>
        <v>#REF!</v>
      </c>
      <c r="P107" s="263">
        <v>1</v>
      </c>
      <c r="Q107" s="266">
        <v>1</v>
      </c>
    </row>
    <row r="108" spans="1:17" ht="95.25" thickBot="1" x14ac:dyDescent="0.3">
      <c r="A108" s="151">
        <v>60</v>
      </c>
      <c r="B108" s="203" t="s">
        <v>212</v>
      </c>
      <c r="C108" s="216">
        <v>0.9</v>
      </c>
      <c r="D108" s="203" t="s">
        <v>213</v>
      </c>
      <c r="E108" s="203" t="s">
        <v>214</v>
      </c>
      <c r="F108" s="203" t="s">
        <v>119</v>
      </c>
      <c r="G108" s="205">
        <v>2023</v>
      </c>
      <c r="H108" s="214">
        <v>2024</v>
      </c>
      <c r="I108" s="206">
        <v>5000000</v>
      </c>
      <c r="J108" s="207" t="s">
        <v>215</v>
      </c>
      <c r="K108" s="208"/>
      <c r="L108" s="404" t="s">
        <v>694</v>
      </c>
      <c r="M108" s="226"/>
      <c r="N108" s="264" t="e">
        <f>SALUDABLE!#REF!</f>
        <v>#REF!</v>
      </c>
      <c r="O108" s="264" t="e">
        <f>SALUDABLE!#REF!</f>
        <v>#REF!</v>
      </c>
      <c r="P108" s="263">
        <v>1</v>
      </c>
      <c r="Q108" s="264">
        <v>1</v>
      </c>
    </row>
    <row r="109" spans="1:17" ht="16.5" thickBot="1" x14ac:dyDescent="0.3">
      <c r="B109" s="18"/>
      <c r="C109" s="19"/>
      <c r="D109" s="19"/>
      <c r="E109" s="19"/>
      <c r="F109" s="19"/>
      <c r="G109" s="20"/>
      <c r="H109" s="21"/>
      <c r="I109" s="32"/>
      <c r="J109" s="23"/>
    </row>
    <row r="110" spans="1:17" ht="16.5" thickBot="1" x14ac:dyDescent="0.3">
      <c r="A110" s="493" t="s">
        <v>0</v>
      </c>
      <c r="B110" s="494"/>
      <c r="C110" s="494"/>
      <c r="D110" s="494"/>
      <c r="E110" s="494"/>
      <c r="F110" s="494"/>
      <c r="G110" s="494"/>
      <c r="H110" s="494"/>
      <c r="I110" s="494"/>
      <c r="J110" s="494"/>
      <c r="K110" s="494"/>
      <c r="L110" s="494"/>
      <c r="M110" s="495"/>
      <c r="N110" s="530" t="s">
        <v>577</v>
      </c>
      <c r="O110" s="533" t="s">
        <v>578</v>
      </c>
      <c r="P110" s="536" t="s">
        <v>579</v>
      </c>
      <c r="Q110" s="524" t="s">
        <v>622</v>
      </c>
    </row>
    <row r="111" spans="1:17" ht="16.5" thickBot="1" x14ac:dyDescent="0.3">
      <c r="A111" s="493" t="s">
        <v>1</v>
      </c>
      <c r="B111" s="495"/>
      <c r="C111" s="493" t="s">
        <v>112</v>
      </c>
      <c r="D111" s="494"/>
      <c r="E111" s="494"/>
      <c r="F111" s="494"/>
      <c r="G111" s="494"/>
      <c r="H111" s="494"/>
      <c r="I111" s="494"/>
      <c r="J111" s="494"/>
      <c r="K111" s="494"/>
      <c r="L111" s="494"/>
      <c r="M111" s="495"/>
      <c r="N111" s="531"/>
      <c r="O111" s="534"/>
      <c r="P111" s="537"/>
      <c r="Q111" s="525"/>
    </row>
    <row r="112" spans="1:17" ht="16.5" thickBot="1" x14ac:dyDescent="0.3">
      <c r="A112" s="493" t="s">
        <v>3</v>
      </c>
      <c r="B112" s="495"/>
      <c r="C112" s="493" t="s">
        <v>113</v>
      </c>
      <c r="D112" s="494"/>
      <c r="E112" s="494"/>
      <c r="F112" s="494"/>
      <c r="G112" s="494"/>
      <c r="H112" s="494"/>
      <c r="I112" s="494"/>
      <c r="J112" s="494"/>
      <c r="K112" s="494"/>
      <c r="L112" s="494"/>
      <c r="M112" s="495"/>
      <c r="N112" s="531"/>
      <c r="O112" s="534"/>
      <c r="P112" s="537"/>
      <c r="Q112" s="525"/>
    </row>
    <row r="113" spans="1:17" ht="18" customHeight="1" thickBot="1" x14ac:dyDescent="0.3">
      <c r="A113" s="493" t="s">
        <v>5</v>
      </c>
      <c r="B113" s="495"/>
      <c r="C113" s="496" t="s">
        <v>216</v>
      </c>
      <c r="D113" s="497"/>
      <c r="E113" s="497"/>
      <c r="F113" s="497"/>
      <c r="G113" s="497"/>
      <c r="H113" s="497"/>
      <c r="I113" s="497"/>
      <c r="J113" s="498"/>
      <c r="K113" s="49" t="s">
        <v>7</v>
      </c>
      <c r="L113" s="488" t="s">
        <v>589</v>
      </c>
      <c r="M113" s="488" t="s">
        <v>652</v>
      </c>
      <c r="N113" s="531"/>
      <c r="O113" s="534"/>
      <c r="P113" s="537"/>
      <c r="Q113" s="525"/>
    </row>
    <row r="114" spans="1:17" ht="16.5" thickBot="1" x14ac:dyDescent="0.3">
      <c r="A114" s="491" t="s">
        <v>651</v>
      </c>
      <c r="B114" s="489" t="s">
        <v>8</v>
      </c>
      <c r="C114" s="488" t="s">
        <v>9</v>
      </c>
      <c r="D114" s="488" t="s">
        <v>10</v>
      </c>
      <c r="E114" s="488" t="s">
        <v>11</v>
      </c>
      <c r="F114" s="488" t="s">
        <v>12</v>
      </c>
      <c r="G114" s="49" t="s">
        <v>13</v>
      </c>
      <c r="H114" s="48"/>
      <c r="I114" s="50" t="s">
        <v>14</v>
      </c>
      <c r="J114" s="48"/>
      <c r="K114" s="499" t="s">
        <v>15</v>
      </c>
      <c r="L114" s="489"/>
      <c r="M114" s="489"/>
      <c r="N114" s="531"/>
      <c r="O114" s="534"/>
      <c r="P114" s="537"/>
      <c r="Q114" s="525"/>
    </row>
    <row r="115" spans="1:17" ht="16.5" thickBot="1" x14ac:dyDescent="0.3">
      <c r="A115" s="492"/>
      <c r="B115" s="490"/>
      <c r="C115" s="490"/>
      <c r="D115" s="490"/>
      <c r="E115" s="490"/>
      <c r="F115" s="490"/>
      <c r="G115" s="114" t="s">
        <v>16</v>
      </c>
      <c r="H115" s="114" t="s">
        <v>17</v>
      </c>
      <c r="I115" s="114" t="s">
        <v>18</v>
      </c>
      <c r="J115" s="114" t="s">
        <v>19</v>
      </c>
      <c r="K115" s="500"/>
      <c r="L115" s="490"/>
      <c r="M115" s="490"/>
      <c r="N115" s="532"/>
      <c r="O115" s="535"/>
      <c r="P115" s="538"/>
      <c r="Q115" s="526"/>
    </row>
    <row r="116" spans="1:17" ht="48" thickBot="1" x14ac:dyDescent="0.3">
      <c r="A116" s="148">
        <v>61</v>
      </c>
      <c r="B116" s="197" t="s">
        <v>217</v>
      </c>
      <c r="C116" s="229">
        <v>100000</v>
      </c>
      <c r="D116" s="197" t="s">
        <v>218</v>
      </c>
      <c r="E116" s="197" t="s">
        <v>219</v>
      </c>
      <c r="F116" s="197" t="s">
        <v>220</v>
      </c>
      <c r="G116" s="129">
        <v>2023</v>
      </c>
      <c r="H116" s="211">
        <v>2024</v>
      </c>
      <c r="I116" s="199">
        <v>480000000</v>
      </c>
      <c r="J116" s="200" t="s">
        <v>221</v>
      </c>
      <c r="K116" s="201"/>
      <c r="L116" s="273" t="s">
        <v>604</v>
      </c>
      <c r="M116" s="224"/>
      <c r="N116" s="263">
        <f>SALUDABLE!V59</f>
        <v>0</v>
      </c>
      <c r="O116" s="263" t="e">
        <f>SALUDABLE!AE59</f>
        <v>#DIV/0!</v>
      </c>
      <c r="P116" s="263">
        <v>1</v>
      </c>
      <c r="Q116" s="263">
        <v>1</v>
      </c>
    </row>
    <row r="117" spans="1:17" ht="32.25" thickBot="1" x14ac:dyDescent="0.3">
      <c r="A117" s="151">
        <v>62</v>
      </c>
      <c r="B117" s="6" t="s">
        <v>682</v>
      </c>
      <c r="C117" s="6">
        <v>5500</v>
      </c>
      <c r="D117" s="6" t="s">
        <v>685</v>
      </c>
      <c r="E117" s="6" t="s">
        <v>219</v>
      </c>
      <c r="F117" s="6" t="s">
        <v>65</v>
      </c>
      <c r="G117" s="8">
        <v>2023</v>
      </c>
      <c r="H117" s="13">
        <v>2024</v>
      </c>
      <c r="I117" s="9">
        <v>600000000</v>
      </c>
      <c r="J117" s="10" t="s">
        <v>222</v>
      </c>
      <c r="K117" s="67"/>
      <c r="L117" s="88" t="s">
        <v>594</v>
      </c>
      <c r="M117" s="225"/>
      <c r="N117" s="266">
        <f>SALUDABLE!V60</f>
        <v>0</v>
      </c>
      <c r="O117" s="266" t="e">
        <f>SALUDABLE!AE60</f>
        <v>#DIV/0!</v>
      </c>
      <c r="P117" s="263">
        <v>1</v>
      </c>
      <c r="Q117" s="266">
        <v>1</v>
      </c>
    </row>
    <row r="118" spans="1:17" ht="32.25" thickBot="1" x14ac:dyDescent="0.3">
      <c r="A118" s="152">
        <v>63</v>
      </c>
      <c r="B118" s="203" t="s">
        <v>223</v>
      </c>
      <c r="C118" s="216">
        <v>1</v>
      </c>
      <c r="D118" s="203" t="s">
        <v>224</v>
      </c>
      <c r="E118" s="203" t="s">
        <v>225</v>
      </c>
      <c r="F118" s="203" t="s">
        <v>65</v>
      </c>
      <c r="G118" s="205">
        <v>2023</v>
      </c>
      <c r="H118" s="214">
        <v>2024</v>
      </c>
      <c r="I118" s="206">
        <v>70000000</v>
      </c>
      <c r="J118" s="207" t="s">
        <v>221</v>
      </c>
      <c r="K118" s="208"/>
      <c r="L118" s="274" t="s">
        <v>594</v>
      </c>
      <c r="M118" s="226"/>
      <c r="N118" s="264">
        <f>SALUDABLE!V61</f>
        <v>0</v>
      </c>
      <c r="O118" s="264" t="e">
        <f>SALUDABLE!AE61</f>
        <v>#DIV/0!</v>
      </c>
      <c r="P118" s="322">
        <f>SALUDABLE!AN61</f>
        <v>0</v>
      </c>
      <c r="Q118" s="264">
        <v>0</v>
      </c>
    </row>
    <row r="119" spans="1:17" ht="15.75" thickBot="1" x14ac:dyDescent="0.3"/>
    <row r="120" spans="1:17" ht="16.5" thickBot="1" x14ac:dyDescent="0.3">
      <c r="A120" s="493" t="s">
        <v>0</v>
      </c>
      <c r="B120" s="494"/>
      <c r="C120" s="494"/>
      <c r="D120" s="494"/>
      <c r="E120" s="494"/>
      <c r="F120" s="494"/>
      <c r="G120" s="494"/>
      <c r="H120" s="494"/>
      <c r="I120" s="494"/>
      <c r="J120" s="494"/>
      <c r="K120" s="494"/>
      <c r="L120" s="494"/>
      <c r="M120" s="495"/>
      <c r="N120" s="530" t="s">
        <v>577</v>
      </c>
      <c r="O120" s="533" t="s">
        <v>578</v>
      </c>
      <c r="P120" s="536" t="s">
        <v>579</v>
      </c>
      <c r="Q120" s="524" t="s">
        <v>622</v>
      </c>
    </row>
    <row r="121" spans="1:17" ht="16.5" thickBot="1" x14ac:dyDescent="0.3">
      <c r="A121" s="493" t="s">
        <v>1</v>
      </c>
      <c r="B121" s="495"/>
      <c r="C121" s="493" t="s">
        <v>112</v>
      </c>
      <c r="D121" s="494"/>
      <c r="E121" s="494"/>
      <c r="F121" s="494"/>
      <c r="G121" s="494"/>
      <c r="H121" s="494"/>
      <c r="I121" s="494"/>
      <c r="J121" s="494"/>
      <c r="K121" s="494"/>
      <c r="L121" s="494"/>
      <c r="M121" s="495"/>
      <c r="N121" s="531"/>
      <c r="O121" s="534"/>
      <c r="P121" s="537"/>
      <c r="Q121" s="525"/>
    </row>
    <row r="122" spans="1:17" ht="16.5" thickBot="1" x14ac:dyDescent="0.3">
      <c r="A122" s="493" t="s">
        <v>3</v>
      </c>
      <c r="B122" s="495"/>
      <c r="C122" s="493" t="s">
        <v>113</v>
      </c>
      <c r="D122" s="494"/>
      <c r="E122" s="494"/>
      <c r="F122" s="494"/>
      <c r="G122" s="494"/>
      <c r="H122" s="494"/>
      <c r="I122" s="494"/>
      <c r="J122" s="494"/>
      <c r="K122" s="494"/>
      <c r="L122" s="494"/>
      <c r="M122" s="495"/>
      <c r="N122" s="531"/>
      <c r="O122" s="534"/>
      <c r="P122" s="537"/>
      <c r="Q122" s="525"/>
    </row>
    <row r="123" spans="1:17" ht="16.5" thickBot="1" x14ac:dyDescent="0.3">
      <c r="A123" s="493" t="s">
        <v>5</v>
      </c>
      <c r="B123" s="495"/>
      <c r="C123" s="496" t="s">
        <v>226</v>
      </c>
      <c r="D123" s="497"/>
      <c r="E123" s="497"/>
      <c r="F123" s="497"/>
      <c r="G123" s="497"/>
      <c r="H123" s="497"/>
      <c r="I123" s="497"/>
      <c r="J123" s="498"/>
      <c r="K123" s="49" t="s">
        <v>7</v>
      </c>
      <c r="L123" s="488" t="s">
        <v>589</v>
      </c>
      <c r="M123" s="488" t="s">
        <v>652</v>
      </c>
      <c r="N123" s="531"/>
      <c r="O123" s="534"/>
      <c r="P123" s="537"/>
      <c r="Q123" s="525"/>
    </row>
    <row r="124" spans="1:17" ht="16.5" thickBot="1" x14ac:dyDescent="0.3">
      <c r="A124" s="491" t="s">
        <v>651</v>
      </c>
      <c r="B124" s="488" t="s">
        <v>8</v>
      </c>
      <c r="C124" s="488" t="s">
        <v>9</v>
      </c>
      <c r="D124" s="488" t="s">
        <v>10</v>
      </c>
      <c r="E124" s="488" t="s">
        <v>11</v>
      </c>
      <c r="F124" s="488" t="s">
        <v>12</v>
      </c>
      <c r="G124" s="49" t="s">
        <v>13</v>
      </c>
      <c r="H124" s="48"/>
      <c r="I124" s="50" t="s">
        <v>14</v>
      </c>
      <c r="J124" s="48"/>
      <c r="K124" s="499" t="s">
        <v>15</v>
      </c>
      <c r="L124" s="489"/>
      <c r="M124" s="489"/>
      <c r="N124" s="531"/>
      <c r="O124" s="534"/>
      <c r="P124" s="537"/>
      <c r="Q124" s="525"/>
    </row>
    <row r="125" spans="1:17" ht="16.5" thickBot="1" x14ac:dyDescent="0.3">
      <c r="A125" s="492"/>
      <c r="B125" s="490"/>
      <c r="C125" s="490"/>
      <c r="D125" s="490"/>
      <c r="E125" s="490"/>
      <c r="F125" s="490"/>
      <c r="G125" s="114" t="s">
        <v>16</v>
      </c>
      <c r="H125" s="114" t="s">
        <v>17</v>
      </c>
      <c r="I125" s="114" t="s">
        <v>18</v>
      </c>
      <c r="J125" s="114" t="s">
        <v>19</v>
      </c>
      <c r="K125" s="500"/>
      <c r="L125" s="490"/>
      <c r="M125" s="490"/>
      <c r="N125" s="532"/>
      <c r="O125" s="535"/>
      <c r="P125" s="538"/>
      <c r="Q125" s="526"/>
    </row>
    <row r="126" spans="1:17" ht="63" x14ac:dyDescent="0.25">
      <c r="A126" s="148">
        <v>64</v>
      </c>
      <c r="B126" s="197" t="s">
        <v>678</v>
      </c>
      <c r="C126" s="197" t="s">
        <v>679</v>
      </c>
      <c r="D126" s="197" t="s">
        <v>680</v>
      </c>
      <c r="E126" s="197" t="s">
        <v>681</v>
      </c>
      <c r="F126" s="197" t="s">
        <v>65</v>
      </c>
      <c r="G126" s="129">
        <v>2023</v>
      </c>
      <c r="H126" s="211">
        <v>2024</v>
      </c>
      <c r="I126" s="199">
        <v>15000000</v>
      </c>
      <c r="J126" s="200" t="s">
        <v>227</v>
      </c>
      <c r="K126" s="201"/>
      <c r="L126" s="273" t="s">
        <v>594</v>
      </c>
      <c r="M126" s="224"/>
      <c r="N126" s="263">
        <f>SALUDABLE!V69</f>
        <v>0</v>
      </c>
      <c r="O126" s="263" t="e">
        <f>SALUDABLE!AE69</f>
        <v>#DIV/0!</v>
      </c>
      <c r="P126" s="263">
        <v>1</v>
      </c>
      <c r="Q126" s="263">
        <v>1</v>
      </c>
    </row>
    <row r="127" spans="1:17" ht="15.75" thickBot="1" x14ac:dyDescent="0.3"/>
    <row r="128" spans="1:17" ht="16.5" thickBot="1" x14ac:dyDescent="0.3">
      <c r="A128" s="493" t="s">
        <v>0</v>
      </c>
      <c r="B128" s="494"/>
      <c r="C128" s="494"/>
      <c r="D128" s="494"/>
      <c r="E128" s="494"/>
      <c r="F128" s="494"/>
      <c r="G128" s="494"/>
      <c r="H128" s="494"/>
      <c r="I128" s="494"/>
      <c r="J128" s="494"/>
      <c r="K128" s="494"/>
      <c r="L128" s="494"/>
      <c r="M128" s="495"/>
      <c r="N128" s="530" t="s">
        <v>577</v>
      </c>
      <c r="O128" s="533" t="s">
        <v>578</v>
      </c>
      <c r="P128" s="536" t="s">
        <v>579</v>
      </c>
      <c r="Q128" s="524" t="s">
        <v>622</v>
      </c>
    </row>
    <row r="129" spans="1:17" ht="16.5" thickBot="1" x14ac:dyDescent="0.3">
      <c r="A129" s="493" t="s">
        <v>1</v>
      </c>
      <c r="B129" s="495"/>
      <c r="C129" s="493" t="s">
        <v>112</v>
      </c>
      <c r="D129" s="494"/>
      <c r="E129" s="494"/>
      <c r="F129" s="494"/>
      <c r="G129" s="494"/>
      <c r="H129" s="494"/>
      <c r="I129" s="494"/>
      <c r="J129" s="494"/>
      <c r="K129" s="494"/>
      <c r="L129" s="494"/>
      <c r="M129" s="495"/>
      <c r="N129" s="531"/>
      <c r="O129" s="534"/>
      <c r="P129" s="537"/>
      <c r="Q129" s="525"/>
    </row>
    <row r="130" spans="1:17" ht="16.5" thickBot="1" x14ac:dyDescent="0.3">
      <c r="A130" s="493" t="s">
        <v>3</v>
      </c>
      <c r="B130" s="495"/>
      <c r="C130" s="493" t="s">
        <v>113</v>
      </c>
      <c r="D130" s="494"/>
      <c r="E130" s="494"/>
      <c r="F130" s="494"/>
      <c r="G130" s="494"/>
      <c r="H130" s="494"/>
      <c r="I130" s="494"/>
      <c r="J130" s="494"/>
      <c r="K130" s="494"/>
      <c r="L130" s="494"/>
      <c r="M130" s="495"/>
      <c r="N130" s="531"/>
      <c r="O130" s="534"/>
      <c r="P130" s="537"/>
      <c r="Q130" s="525"/>
    </row>
    <row r="131" spans="1:17" ht="16.5" thickBot="1" x14ac:dyDescent="0.3">
      <c r="A131" s="493" t="s">
        <v>5</v>
      </c>
      <c r="B131" s="495"/>
      <c r="C131" s="496" t="s">
        <v>228</v>
      </c>
      <c r="D131" s="497"/>
      <c r="E131" s="497"/>
      <c r="F131" s="497"/>
      <c r="G131" s="497"/>
      <c r="H131" s="497"/>
      <c r="I131" s="497"/>
      <c r="J131" s="498"/>
      <c r="K131" s="49" t="s">
        <v>7</v>
      </c>
      <c r="L131" s="488" t="s">
        <v>589</v>
      </c>
      <c r="M131" s="488" t="s">
        <v>652</v>
      </c>
      <c r="N131" s="531"/>
      <c r="O131" s="534"/>
      <c r="P131" s="537"/>
      <c r="Q131" s="525"/>
    </row>
    <row r="132" spans="1:17" ht="16.5" thickBot="1" x14ac:dyDescent="0.3">
      <c r="A132" s="491" t="s">
        <v>651</v>
      </c>
      <c r="B132" s="488" t="s">
        <v>8</v>
      </c>
      <c r="C132" s="488" t="s">
        <v>9</v>
      </c>
      <c r="D132" s="488" t="s">
        <v>10</v>
      </c>
      <c r="E132" s="488" t="s">
        <v>11</v>
      </c>
      <c r="F132" s="488" t="s">
        <v>12</v>
      </c>
      <c r="G132" s="49" t="s">
        <v>13</v>
      </c>
      <c r="H132" s="48"/>
      <c r="I132" s="50" t="s">
        <v>14</v>
      </c>
      <c r="J132" s="48"/>
      <c r="K132" s="499" t="s">
        <v>15</v>
      </c>
      <c r="L132" s="489"/>
      <c r="M132" s="489"/>
      <c r="N132" s="531"/>
      <c r="O132" s="534"/>
      <c r="P132" s="537"/>
      <c r="Q132" s="525"/>
    </row>
    <row r="133" spans="1:17" ht="16.5" thickBot="1" x14ac:dyDescent="0.3">
      <c r="A133" s="492"/>
      <c r="B133" s="490"/>
      <c r="C133" s="490"/>
      <c r="D133" s="490"/>
      <c r="E133" s="490"/>
      <c r="F133" s="490"/>
      <c r="G133" s="114" t="s">
        <v>16</v>
      </c>
      <c r="H133" s="114" t="s">
        <v>17</v>
      </c>
      <c r="I133" s="114" t="s">
        <v>18</v>
      </c>
      <c r="J133" s="114" t="s">
        <v>19</v>
      </c>
      <c r="K133" s="500"/>
      <c r="L133" s="490"/>
      <c r="M133" s="490"/>
      <c r="N133" s="532"/>
      <c r="O133" s="535"/>
      <c r="P133" s="538"/>
      <c r="Q133" s="526"/>
    </row>
    <row r="134" spans="1:17" ht="79.5" thickBot="1" x14ac:dyDescent="0.3">
      <c r="A134" s="148">
        <v>65</v>
      </c>
      <c r="B134" s="197" t="s">
        <v>229</v>
      </c>
      <c r="C134" s="197" t="s">
        <v>230</v>
      </c>
      <c r="D134" s="197" t="s">
        <v>231</v>
      </c>
      <c r="E134" s="197" t="s">
        <v>232</v>
      </c>
      <c r="F134" s="197" t="s">
        <v>233</v>
      </c>
      <c r="G134" s="129">
        <v>2023</v>
      </c>
      <c r="H134" s="211">
        <v>2024</v>
      </c>
      <c r="I134" s="199">
        <v>30000000</v>
      </c>
      <c r="J134" s="200"/>
      <c r="K134" s="201"/>
      <c r="L134" s="273" t="s">
        <v>605</v>
      </c>
      <c r="M134" s="224"/>
      <c r="N134" s="263">
        <f>SALUDABLE!V77</f>
        <v>0</v>
      </c>
      <c r="O134" s="263" t="e">
        <f>SALUDABLE!AE77</f>
        <v>#DIV/0!</v>
      </c>
      <c r="P134" s="263">
        <f>SALUDABLE!AN77</f>
        <v>1</v>
      </c>
      <c r="Q134" s="263">
        <v>1</v>
      </c>
    </row>
    <row r="135" spans="1:17" ht="95.25" thickBot="1" x14ac:dyDescent="0.3">
      <c r="A135" s="168">
        <v>66</v>
      </c>
      <c r="B135" s="302" t="s">
        <v>675</v>
      </c>
      <c r="C135" s="302" t="s">
        <v>676</v>
      </c>
      <c r="D135" s="302" t="s">
        <v>677</v>
      </c>
      <c r="E135" s="302" t="s">
        <v>232</v>
      </c>
      <c r="F135" s="302" t="s">
        <v>119</v>
      </c>
      <c r="G135" s="71">
        <v>2023</v>
      </c>
      <c r="H135" s="303">
        <v>2023</v>
      </c>
      <c r="I135" s="304"/>
      <c r="J135" s="305"/>
      <c r="K135" s="306"/>
      <c r="L135" s="307"/>
      <c r="M135" s="308"/>
      <c r="N135" s="267"/>
      <c r="O135" s="267"/>
      <c r="P135" s="263">
        <v>1</v>
      </c>
      <c r="Q135" s="267">
        <v>1</v>
      </c>
    </row>
    <row r="136" spans="1:17" ht="48" thickBot="1" x14ac:dyDescent="0.3">
      <c r="A136" s="152">
        <v>67</v>
      </c>
      <c r="B136" s="203" t="s">
        <v>235</v>
      </c>
      <c r="C136" s="203" t="s">
        <v>236</v>
      </c>
      <c r="D136" s="203" t="s">
        <v>237</v>
      </c>
      <c r="E136" s="203" t="s">
        <v>232</v>
      </c>
      <c r="F136" s="203" t="s">
        <v>119</v>
      </c>
      <c r="G136" s="205">
        <v>2023</v>
      </c>
      <c r="H136" s="214">
        <v>2024</v>
      </c>
      <c r="I136" s="206" t="s">
        <v>234</v>
      </c>
      <c r="J136" s="207"/>
      <c r="K136" s="208"/>
      <c r="L136" s="405" t="s">
        <v>695</v>
      </c>
      <c r="M136" s="226"/>
      <c r="N136" s="264" t="e">
        <f>SALUDABLE!V79</f>
        <v>#DIV/0!</v>
      </c>
      <c r="O136" s="264">
        <f>SALUDABLE!AE79</f>
        <v>0</v>
      </c>
      <c r="P136" s="263">
        <v>1</v>
      </c>
      <c r="Q136" s="264">
        <v>1</v>
      </c>
    </row>
    <row r="137" spans="1:17" ht="15.75" thickBot="1" x14ac:dyDescent="0.3"/>
    <row r="138" spans="1:17" ht="16.5" thickBot="1" x14ac:dyDescent="0.3">
      <c r="A138" s="479" t="s">
        <v>0</v>
      </c>
      <c r="B138" s="480"/>
      <c r="C138" s="480"/>
      <c r="D138" s="480"/>
      <c r="E138" s="480"/>
      <c r="F138" s="480"/>
      <c r="G138" s="480"/>
      <c r="H138" s="480"/>
      <c r="I138" s="480"/>
      <c r="J138" s="480"/>
      <c r="K138" s="480"/>
      <c r="L138" s="480"/>
      <c r="M138" s="481"/>
      <c r="N138" s="530" t="s">
        <v>577</v>
      </c>
      <c r="O138" s="533" t="s">
        <v>578</v>
      </c>
      <c r="P138" s="536" t="s">
        <v>579</v>
      </c>
      <c r="Q138" s="524" t="s">
        <v>622</v>
      </c>
    </row>
    <row r="139" spans="1:17" ht="18" customHeight="1" thickBot="1" x14ac:dyDescent="0.3">
      <c r="A139" s="479" t="s">
        <v>1</v>
      </c>
      <c r="B139" s="481"/>
      <c r="C139" s="479" t="s">
        <v>238</v>
      </c>
      <c r="D139" s="480"/>
      <c r="E139" s="480"/>
      <c r="F139" s="480"/>
      <c r="G139" s="480"/>
      <c r="H139" s="480"/>
      <c r="I139" s="480"/>
      <c r="J139" s="480"/>
      <c r="K139" s="480"/>
      <c r="L139" s="480"/>
      <c r="M139" s="481"/>
      <c r="N139" s="531"/>
      <c r="O139" s="534"/>
      <c r="P139" s="537"/>
      <c r="Q139" s="525"/>
    </row>
    <row r="140" spans="1:17" ht="18" customHeight="1" thickBot="1" x14ac:dyDescent="0.3">
      <c r="A140" s="479" t="s">
        <v>3</v>
      </c>
      <c r="B140" s="481"/>
      <c r="C140" s="479" t="s">
        <v>239</v>
      </c>
      <c r="D140" s="480"/>
      <c r="E140" s="480"/>
      <c r="F140" s="480"/>
      <c r="G140" s="480"/>
      <c r="H140" s="480"/>
      <c r="I140" s="480"/>
      <c r="J140" s="480"/>
      <c r="K140" s="480"/>
      <c r="L140" s="480"/>
      <c r="M140" s="481"/>
      <c r="N140" s="531"/>
      <c r="O140" s="534"/>
      <c r="P140" s="537"/>
      <c r="Q140" s="525"/>
    </row>
    <row r="141" spans="1:17" ht="16.5" thickBot="1" x14ac:dyDescent="0.3">
      <c r="A141" s="479" t="s">
        <v>5</v>
      </c>
      <c r="B141" s="481"/>
      <c r="C141" s="484" t="s">
        <v>240</v>
      </c>
      <c r="D141" s="485"/>
      <c r="E141" s="485"/>
      <c r="F141" s="485"/>
      <c r="G141" s="485"/>
      <c r="H141" s="485"/>
      <c r="I141" s="485"/>
      <c r="J141" s="486"/>
      <c r="K141" s="52" t="s">
        <v>7</v>
      </c>
      <c r="L141" s="476" t="s">
        <v>589</v>
      </c>
      <c r="M141" s="476" t="s">
        <v>652</v>
      </c>
      <c r="N141" s="531"/>
      <c r="O141" s="534"/>
      <c r="P141" s="537"/>
      <c r="Q141" s="525"/>
    </row>
    <row r="142" spans="1:17" ht="16.5" thickBot="1" x14ac:dyDescent="0.3">
      <c r="A142" s="474" t="s">
        <v>651</v>
      </c>
      <c r="B142" s="476" t="s">
        <v>8</v>
      </c>
      <c r="C142" s="476" t="s">
        <v>9</v>
      </c>
      <c r="D142" s="476" t="s">
        <v>10</v>
      </c>
      <c r="E142" s="476" t="s">
        <v>11</v>
      </c>
      <c r="F142" s="476" t="s">
        <v>12</v>
      </c>
      <c r="G142" s="52" t="s">
        <v>13</v>
      </c>
      <c r="H142" s="51"/>
      <c r="I142" s="53" t="s">
        <v>14</v>
      </c>
      <c r="J142" s="51"/>
      <c r="K142" s="487" t="s">
        <v>15</v>
      </c>
      <c r="L142" s="477"/>
      <c r="M142" s="477"/>
      <c r="N142" s="531"/>
      <c r="O142" s="534"/>
      <c r="P142" s="537"/>
      <c r="Q142" s="525"/>
    </row>
    <row r="143" spans="1:17" ht="16.5" thickBot="1" x14ac:dyDescent="0.3">
      <c r="A143" s="475"/>
      <c r="B143" s="478"/>
      <c r="C143" s="478"/>
      <c r="D143" s="478"/>
      <c r="E143" s="478"/>
      <c r="F143" s="478"/>
      <c r="G143" s="120" t="s">
        <v>16</v>
      </c>
      <c r="H143" s="120" t="s">
        <v>17</v>
      </c>
      <c r="I143" s="120" t="s">
        <v>18</v>
      </c>
      <c r="J143" s="120" t="s">
        <v>19</v>
      </c>
      <c r="K143" s="482"/>
      <c r="L143" s="478"/>
      <c r="M143" s="478"/>
      <c r="N143" s="532"/>
      <c r="O143" s="535"/>
      <c r="P143" s="538"/>
      <c r="Q143" s="526"/>
    </row>
    <row r="144" spans="1:17" ht="48" thickBot="1" x14ac:dyDescent="0.3">
      <c r="A144" s="148">
        <v>68</v>
      </c>
      <c r="B144" s="197" t="s">
        <v>241</v>
      </c>
      <c r="C144" s="210">
        <v>1</v>
      </c>
      <c r="D144" s="197" t="s">
        <v>242</v>
      </c>
      <c r="E144" s="197" t="s">
        <v>243</v>
      </c>
      <c r="F144" s="197" t="s">
        <v>244</v>
      </c>
      <c r="G144" s="197">
        <v>2023</v>
      </c>
      <c r="H144" s="197">
        <v>2024</v>
      </c>
      <c r="I144" s="233">
        <v>20000000</v>
      </c>
      <c r="J144" s="197" t="s">
        <v>245</v>
      </c>
      <c r="K144" s="201"/>
      <c r="L144" s="275" t="s">
        <v>599</v>
      </c>
      <c r="M144" s="224"/>
      <c r="N144" s="263">
        <f>SOSTENIBLE!V7</f>
        <v>0</v>
      </c>
      <c r="O144" s="263">
        <f>SOSTENIBLE!AE7</f>
        <v>0</v>
      </c>
      <c r="P144" s="263">
        <f>SOSTENIBLE!AN7</f>
        <v>1</v>
      </c>
      <c r="Q144" s="263">
        <v>1</v>
      </c>
    </row>
    <row r="145" spans="1:17" ht="63.75" thickBot="1" x14ac:dyDescent="0.3">
      <c r="A145" s="151">
        <v>69</v>
      </c>
      <c r="B145" s="6" t="s">
        <v>246</v>
      </c>
      <c r="C145" s="12">
        <v>1</v>
      </c>
      <c r="D145" s="6" t="s">
        <v>247</v>
      </c>
      <c r="E145" s="6" t="s">
        <v>248</v>
      </c>
      <c r="F145" s="6" t="s">
        <v>249</v>
      </c>
      <c r="G145" s="6">
        <v>2023</v>
      </c>
      <c r="H145" s="6">
        <v>2024</v>
      </c>
      <c r="I145" s="36">
        <v>10000000</v>
      </c>
      <c r="J145" s="6" t="s">
        <v>245</v>
      </c>
      <c r="K145" s="67"/>
      <c r="L145" s="91" t="s">
        <v>599</v>
      </c>
      <c r="M145" s="225"/>
      <c r="N145" s="266">
        <f>SOSTENIBLE!V8</f>
        <v>0</v>
      </c>
      <c r="O145" s="266">
        <f>SOSTENIBLE!AE8</f>
        <v>0</v>
      </c>
      <c r="P145" s="263">
        <f>SOSTENIBLE!AN8</f>
        <v>1</v>
      </c>
      <c r="Q145" s="266">
        <v>1</v>
      </c>
    </row>
    <row r="146" spans="1:17" ht="48" thickBot="1" x14ac:dyDescent="0.3">
      <c r="A146" s="152">
        <v>70</v>
      </c>
      <c r="B146" s="203" t="s">
        <v>250</v>
      </c>
      <c r="C146" s="216">
        <v>0.1</v>
      </c>
      <c r="D146" s="203" t="s">
        <v>251</v>
      </c>
      <c r="E146" s="203" t="s">
        <v>252</v>
      </c>
      <c r="F146" s="203" t="s">
        <v>249</v>
      </c>
      <c r="G146" s="203">
        <v>2023</v>
      </c>
      <c r="H146" s="203">
        <v>2024</v>
      </c>
      <c r="I146" s="203"/>
      <c r="J146" s="203" t="s">
        <v>245</v>
      </c>
      <c r="K146" s="208"/>
      <c r="L146" s="276" t="s">
        <v>599</v>
      </c>
      <c r="M146" s="226"/>
      <c r="N146" s="264" t="e">
        <f>SOSTENIBLE!V9</f>
        <v>#DIV/0!</v>
      </c>
      <c r="O146" s="264" t="e">
        <f>SOSTENIBLE!AE9</f>
        <v>#DIV/0!</v>
      </c>
      <c r="P146" s="263">
        <f>SOSTENIBLE!AN9</f>
        <v>1</v>
      </c>
      <c r="Q146" s="264">
        <v>1</v>
      </c>
    </row>
    <row r="147" spans="1:17" ht="15.75" thickBot="1" x14ac:dyDescent="0.3"/>
    <row r="148" spans="1:17" ht="17.100000000000001" customHeight="1" thickBot="1" x14ac:dyDescent="0.3">
      <c r="A148" s="479" t="s">
        <v>0</v>
      </c>
      <c r="B148" s="480"/>
      <c r="C148" s="480"/>
      <c r="D148" s="480"/>
      <c r="E148" s="480"/>
      <c r="F148" s="480"/>
      <c r="G148" s="480"/>
      <c r="H148" s="480"/>
      <c r="I148" s="480"/>
      <c r="J148" s="480"/>
      <c r="K148" s="480"/>
      <c r="L148" s="480"/>
      <c r="M148" s="481"/>
      <c r="N148" s="530" t="s">
        <v>577</v>
      </c>
      <c r="O148" s="533" t="s">
        <v>578</v>
      </c>
      <c r="P148" s="536" t="s">
        <v>579</v>
      </c>
      <c r="Q148" s="524" t="s">
        <v>622</v>
      </c>
    </row>
    <row r="149" spans="1:17" ht="18" customHeight="1" thickBot="1" x14ac:dyDescent="0.3">
      <c r="A149" s="479" t="s">
        <v>1</v>
      </c>
      <c r="B149" s="481"/>
      <c r="C149" s="479" t="s">
        <v>238</v>
      </c>
      <c r="D149" s="480"/>
      <c r="E149" s="480"/>
      <c r="F149" s="480"/>
      <c r="G149" s="480"/>
      <c r="H149" s="480"/>
      <c r="I149" s="480"/>
      <c r="J149" s="480"/>
      <c r="K149" s="480"/>
      <c r="L149" s="480"/>
      <c r="M149" s="481"/>
      <c r="N149" s="531"/>
      <c r="O149" s="534"/>
      <c r="P149" s="537"/>
      <c r="Q149" s="525"/>
    </row>
    <row r="150" spans="1:17" ht="18" customHeight="1" thickBot="1" x14ac:dyDescent="0.3">
      <c r="A150" s="479" t="s">
        <v>3</v>
      </c>
      <c r="B150" s="481"/>
      <c r="C150" s="479" t="s">
        <v>239</v>
      </c>
      <c r="D150" s="480"/>
      <c r="E150" s="480"/>
      <c r="F150" s="480"/>
      <c r="G150" s="480"/>
      <c r="H150" s="480"/>
      <c r="I150" s="480"/>
      <c r="J150" s="480"/>
      <c r="K150" s="480"/>
      <c r="L150" s="480"/>
      <c r="M150" s="481"/>
      <c r="N150" s="531"/>
      <c r="O150" s="534"/>
      <c r="P150" s="537"/>
      <c r="Q150" s="525"/>
    </row>
    <row r="151" spans="1:17" ht="16.5" thickBot="1" x14ac:dyDescent="0.3">
      <c r="A151" s="479" t="s">
        <v>5</v>
      </c>
      <c r="B151" s="481"/>
      <c r="C151" s="484" t="s">
        <v>253</v>
      </c>
      <c r="D151" s="485"/>
      <c r="E151" s="485"/>
      <c r="F151" s="485"/>
      <c r="G151" s="485"/>
      <c r="H151" s="485"/>
      <c r="I151" s="485"/>
      <c r="J151" s="486"/>
      <c r="K151" s="52" t="s">
        <v>7</v>
      </c>
      <c r="L151" s="476" t="s">
        <v>589</v>
      </c>
      <c r="M151" s="476" t="s">
        <v>652</v>
      </c>
      <c r="N151" s="531"/>
      <c r="O151" s="534"/>
      <c r="P151" s="537"/>
      <c r="Q151" s="525"/>
    </row>
    <row r="152" spans="1:17" ht="16.5" thickBot="1" x14ac:dyDescent="0.3">
      <c r="A152" s="474" t="s">
        <v>651</v>
      </c>
      <c r="B152" s="476" t="s">
        <v>8</v>
      </c>
      <c r="C152" s="476" t="s">
        <v>9</v>
      </c>
      <c r="D152" s="476" t="s">
        <v>10</v>
      </c>
      <c r="E152" s="476" t="s">
        <v>11</v>
      </c>
      <c r="F152" s="476" t="s">
        <v>12</v>
      </c>
      <c r="G152" s="52" t="s">
        <v>13</v>
      </c>
      <c r="H152" s="51"/>
      <c r="I152" s="53" t="s">
        <v>14</v>
      </c>
      <c r="J152" s="51"/>
      <c r="K152" s="487" t="s">
        <v>15</v>
      </c>
      <c r="L152" s="477"/>
      <c r="M152" s="477"/>
      <c r="N152" s="531"/>
      <c r="O152" s="534"/>
      <c r="P152" s="537"/>
      <c r="Q152" s="525"/>
    </row>
    <row r="153" spans="1:17" ht="16.5" thickBot="1" x14ac:dyDescent="0.3">
      <c r="A153" s="475"/>
      <c r="B153" s="478"/>
      <c r="C153" s="478"/>
      <c r="D153" s="478"/>
      <c r="E153" s="478"/>
      <c r="F153" s="478"/>
      <c r="G153" s="120" t="s">
        <v>16</v>
      </c>
      <c r="H153" s="120" t="s">
        <v>17</v>
      </c>
      <c r="I153" s="120" t="s">
        <v>18</v>
      </c>
      <c r="J153" s="120" t="s">
        <v>19</v>
      </c>
      <c r="K153" s="482"/>
      <c r="L153" s="478"/>
      <c r="M153" s="478"/>
      <c r="N153" s="532"/>
      <c r="O153" s="535"/>
      <c r="P153" s="538"/>
      <c r="Q153" s="526"/>
    </row>
    <row r="154" spans="1:17" ht="79.5" thickBot="1" x14ac:dyDescent="0.3">
      <c r="A154" s="148">
        <v>71</v>
      </c>
      <c r="B154" s="197" t="s">
        <v>254</v>
      </c>
      <c r="C154" s="210" t="s">
        <v>255</v>
      </c>
      <c r="D154" s="197" t="s">
        <v>256</v>
      </c>
      <c r="E154" s="197" t="s">
        <v>257</v>
      </c>
      <c r="F154" s="197" t="s">
        <v>258</v>
      </c>
      <c r="G154" s="197">
        <v>2023</v>
      </c>
      <c r="H154" s="197">
        <v>2024</v>
      </c>
      <c r="I154" s="197"/>
      <c r="J154" s="197" t="s">
        <v>259</v>
      </c>
      <c r="K154" s="201"/>
      <c r="L154" s="275" t="s">
        <v>689</v>
      </c>
      <c r="M154" s="224"/>
      <c r="N154" s="263" t="e">
        <f>SOSTENIBLE!V17</f>
        <v>#DIV/0!</v>
      </c>
      <c r="O154" s="263" t="e">
        <f>SOSTENIBLE!AE17</f>
        <v>#DIV/0!</v>
      </c>
      <c r="P154" s="263">
        <v>1</v>
      </c>
      <c r="Q154" s="263">
        <v>1</v>
      </c>
    </row>
    <row r="155" spans="1:17" ht="63.75" thickBot="1" x14ac:dyDescent="0.3">
      <c r="A155" s="151">
        <v>72</v>
      </c>
      <c r="B155" s="6" t="s">
        <v>260</v>
      </c>
      <c r="C155" s="12" t="s">
        <v>261</v>
      </c>
      <c r="D155" s="6" t="s">
        <v>262</v>
      </c>
      <c r="E155" s="6" t="s">
        <v>263</v>
      </c>
      <c r="F155" s="6" t="s">
        <v>258</v>
      </c>
      <c r="G155" s="6">
        <v>2023</v>
      </c>
      <c r="H155" s="6">
        <v>2024</v>
      </c>
      <c r="I155" s="6"/>
      <c r="J155" s="6" t="s">
        <v>259</v>
      </c>
      <c r="K155" s="67"/>
      <c r="L155" s="275" t="s">
        <v>689</v>
      </c>
      <c r="M155" s="225"/>
      <c r="N155" s="266" t="e">
        <f>SOSTENIBLE!V18</f>
        <v>#DIV/0!</v>
      </c>
      <c r="O155" s="266" t="e">
        <f>SOSTENIBLE!AE18</f>
        <v>#DIV/0!</v>
      </c>
      <c r="P155" s="263">
        <f>SOSTENIBLE!AN18</f>
        <v>1</v>
      </c>
      <c r="Q155" s="266">
        <v>1</v>
      </c>
    </row>
    <row r="156" spans="1:17" ht="63.75" thickBot="1" x14ac:dyDescent="0.3">
      <c r="A156" s="152">
        <v>73</v>
      </c>
      <c r="B156" s="203" t="s">
        <v>264</v>
      </c>
      <c r="C156" s="216" t="s">
        <v>265</v>
      </c>
      <c r="D156" s="203" t="s">
        <v>266</v>
      </c>
      <c r="E156" s="203" t="s">
        <v>267</v>
      </c>
      <c r="F156" s="203" t="s">
        <v>258</v>
      </c>
      <c r="G156" s="203">
        <v>2023</v>
      </c>
      <c r="H156" s="203">
        <v>2024</v>
      </c>
      <c r="I156" s="203"/>
      <c r="J156" s="203" t="s">
        <v>259</v>
      </c>
      <c r="K156" s="208"/>
      <c r="L156" s="276" t="s">
        <v>607</v>
      </c>
      <c r="M156" s="226"/>
      <c r="N156" s="264">
        <f>SOSTENIBLE!V19</f>
        <v>0</v>
      </c>
      <c r="O156" s="264">
        <f>SOSTENIBLE!AE19</f>
        <v>0</v>
      </c>
      <c r="P156" s="263">
        <v>1</v>
      </c>
      <c r="Q156" s="264">
        <v>1</v>
      </c>
    </row>
    <row r="157" spans="1:17" ht="15.75" thickBot="1" x14ac:dyDescent="0.3"/>
    <row r="158" spans="1:17" ht="16.5" thickBot="1" x14ac:dyDescent="0.3">
      <c r="A158" s="479" t="s">
        <v>0</v>
      </c>
      <c r="B158" s="480"/>
      <c r="C158" s="480"/>
      <c r="D158" s="480"/>
      <c r="E158" s="480"/>
      <c r="F158" s="480"/>
      <c r="G158" s="480"/>
      <c r="H158" s="480"/>
      <c r="I158" s="480"/>
      <c r="J158" s="480"/>
      <c r="K158" s="480"/>
      <c r="L158" s="480"/>
      <c r="M158" s="481"/>
      <c r="N158" s="530" t="s">
        <v>577</v>
      </c>
      <c r="O158" s="533" t="s">
        <v>578</v>
      </c>
      <c r="P158" s="536" t="s">
        <v>579</v>
      </c>
      <c r="Q158" s="524" t="s">
        <v>622</v>
      </c>
    </row>
    <row r="159" spans="1:17" ht="16.5" thickBot="1" x14ac:dyDescent="0.3">
      <c r="A159" s="479" t="s">
        <v>1</v>
      </c>
      <c r="B159" s="481"/>
      <c r="C159" s="479" t="s">
        <v>238</v>
      </c>
      <c r="D159" s="480"/>
      <c r="E159" s="480"/>
      <c r="F159" s="480"/>
      <c r="G159" s="480"/>
      <c r="H159" s="480"/>
      <c r="I159" s="480"/>
      <c r="J159" s="480"/>
      <c r="K159" s="480"/>
      <c r="L159" s="480"/>
      <c r="M159" s="481"/>
      <c r="N159" s="531"/>
      <c r="O159" s="534"/>
      <c r="P159" s="537"/>
      <c r="Q159" s="525"/>
    </row>
    <row r="160" spans="1:17" ht="16.5" thickBot="1" x14ac:dyDescent="0.3">
      <c r="A160" s="479" t="s">
        <v>3</v>
      </c>
      <c r="B160" s="481"/>
      <c r="C160" s="479" t="s">
        <v>239</v>
      </c>
      <c r="D160" s="480"/>
      <c r="E160" s="480"/>
      <c r="F160" s="480"/>
      <c r="G160" s="480"/>
      <c r="H160" s="480"/>
      <c r="I160" s="480"/>
      <c r="J160" s="480"/>
      <c r="K160" s="480"/>
      <c r="L160" s="480"/>
      <c r="M160" s="481"/>
      <c r="N160" s="531"/>
      <c r="O160" s="534"/>
      <c r="P160" s="537"/>
      <c r="Q160" s="525"/>
    </row>
    <row r="161" spans="1:17" ht="16.5" thickBot="1" x14ac:dyDescent="0.3">
      <c r="A161" s="479" t="s">
        <v>5</v>
      </c>
      <c r="B161" s="481"/>
      <c r="C161" s="484" t="s">
        <v>268</v>
      </c>
      <c r="D161" s="485"/>
      <c r="E161" s="485"/>
      <c r="F161" s="485"/>
      <c r="G161" s="485"/>
      <c r="H161" s="485"/>
      <c r="I161" s="485"/>
      <c r="J161" s="486"/>
      <c r="K161" s="52" t="s">
        <v>7</v>
      </c>
      <c r="L161" s="476" t="s">
        <v>589</v>
      </c>
      <c r="M161" s="476" t="s">
        <v>652</v>
      </c>
      <c r="N161" s="531"/>
      <c r="O161" s="534"/>
      <c r="P161" s="537"/>
      <c r="Q161" s="525"/>
    </row>
    <row r="162" spans="1:17" ht="16.5" thickBot="1" x14ac:dyDescent="0.3">
      <c r="A162" s="474" t="s">
        <v>651</v>
      </c>
      <c r="B162" s="476" t="s">
        <v>8</v>
      </c>
      <c r="C162" s="476" t="s">
        <v>9</v>
      </c>
      <c r="D162" s="476" t="s">
        <v>10</v>
      </c>
      <c r="E162" s="476" t="s">
        <v>11</v>
      </c>
      <c r="F162" s="476" t="s">
        <v>12</v>
      </c>
      <c r="G162" s="52" t="s">
        <v>13</v>
      </c>
      <c r="H162" s="51"/>
      <c r="I162" s="53" t="s">
        <v>14</v>
      </c>
      <c r="J162" s="51"/>
      <c r="K162" s="487" t="s">
        <v>15</v>
      </c>
      <c r="L162" s="477"/>
      <c r="M162" s="477"/>
      <c r="N162" s="531"/>
      <c r="O162" s="534"/>
      <c r="P162" s="537"/>
      <c r="Q162" s="525"/>
    </row>
    <row r="163" spans="1:17" ht="16.5" thickBot="1" x14ac:dyDescent="0.3">
      <c r="A163" s="475"/>
      <c r="B163" s="478"/>
      <c r="C163" s="478"/>
      <c r="D163" s="478"/>
      <c r="E163" s="478"/>
      <c r="F163" s="478"/>
      <c r="G163" s="120" t="s">
        <v>16</v>
      </c>
      <c r="H163" s="120" t="s">
        <v>17</v>
      </c>
      <c r="I163" s="120" t="s">
        <v>18</v>
      </c>
      <c r="J163" s="120" t="s">
        <v>19</v>
      </c>
      <c r="K163" s="482"/>
      <c r="L163" s="478"/>
      <c r="M163" s="478"/>
      <c r="N163" s="532"/>
      <c r="O163" s="535"/>
      <c r="P163" s="538"/>
      <c r="Q163" s="526"/>
    </row>
    <row r="164" spans="1:17" ht="63.75" thickBot="1" x14ac:dyDescent="0.3">
      <c r="A164" s="148">
        <v>74</v>
      </c>
      <c r="B164" s="234" t="s">
        <v>269</v>
      </c>
      <c r="C164" s="210" t="s">
        <v>270</v>
      </c>
      <c r="D164" s="197" t="s">
        <v>271</v>
      </c>
      <c r="E164" s="197" t="s">
        <v>272</v>
      </c>
      <c r="F164" s="197" t="s">
        <v>65</v>
      </c>
      <c r="G164" s="197">
        <v>2023</v>
      </c>
      <c r="H164" s="197">
        <v>2024</v>
      </c>
      <c r="I164" s="197"/>
      <c r="J164" s="197" t="s">
        <v>259</v>
      </c>
      <c r="K164" s="201"/>
      <c r="L164" s="275" t="s">
        <v>688</v>
      </c>
      <c r="M164" s="224"/>
      <c r="N164" s="263" t="e">
        <f>SOSTENIBLE!V27</f>
        <v>#DIV/0!</v>
      </c>
      <c r="O164" s="263" t="e">
        <f>SOSTENIBLE!AE27</f>
        <v>#DIV/0!</v>
      </c>
      <c r="P164" s="263">
        <f>SOSTENIBLE!AN27</f>
        <v>1</v>
      </c>
      <c r="Q164" s="263">
        <v>1</v>
      </c>
    </row>
    <row r="165" spans="1:17" ht="63.75" thickBot="1" x14ac:dyDescent="0.3">
      <c r="A165" s="151">
        <v>75</v>
      </c>
      <c r="B165" s="121" t="s">
        <v>273</v>
      </c>
      <c r="C165" s="12">
        <v>1</v>
      </c>
      <c r="D165" s="6" t="s">
        <v>274</v>
      </c>
      <c r="E165" s="6" t="s">
        <v>275</v>
      </c>
      <c r="F165" s="6" t="s">
        <v>244</v>
      </c>
      <c r="G165" s="6">
        <v>2023</v>
      </c>
      <c r="H165" s="6">
        <v>2024</v>
      </c>
      <c r="I165" s="6"/>
      <c r="J165" s="6" t="s">
        <v>259</v>
      </c>
      <c r="K165" s="67"/>
      <c r="L165" s="275" t="s">
        <v>688</v>
      </c>
      <c r="M165" s="225"/>
      <c r="N165" s="266">
        <f>SOSTENIBLE!V28</f>
        <v>0</v>
      </c>
      <c r="O165" s="266">
        <f>SOSTENIBLE!AE28</f>
        <v>0</v>
      </c>
      <c r="P165" s="263">
        <f>SOSTENIBLE!AN28</f>
        <v>1</v>
      </c>
      <c r="Q165" s="266">
        <v>1</v>
      </c>
    </row>
    <row r="166" spans="1:17" ht="60.75" thickBot="1" x14ac:dyDescent="0.3">
      <c r="A166" s="152">
        <v>76</v>
      </c>
      <c r="B166" s="235" t="s">
        <v>276</v>
      </c>
      <c r="C166" s="236">
        <v>1</v>
      </c>
      <c r="D166" s="231" t="s">
        <v>277</v>
      </c>
      <c r="E166" s="231" t="s">
        <v>275</v>
      </c>
      <c r="F166" s="231" t="s">
        <v>65</v>
      </c>
      <c r="G166" s="231">
        <v>2023</v>
      </c>
      <c r="H166" s="231">
        <v>2024</v>
      </c>
      <c r="I166" s="231"/>
      <c r="J166" s="231" t="s">
        <v>259</v>
      </c>
      <c r="K166" s="208"/>
      <c r="L166" s="276" t="s">
        <v>609</v>
      </c>
      <c r="M166" s="226"/>
      <c r="N166" s="264">
        <f>SOSTENIBLE!V29</f>
        <v>0</v>
      </c>
      <c r="O166" s="264">
        <f>SOSTENIBLE!AE29</f>
        <v>0</v>
      </c>
      <c r="P166" s="263">
        <v>1</v>
      </c>
      <c r="Q166" s="264">
        <v>1</v>
      </c>
    </row>
    <row r="167" spans="1:17" ht="15.75" thickBot="1" x14ac:dyDescent="0.3"/>
    <row r="168" spans="1:17" ht="17.100000000000001" customHeight="1" thickBot="1" x14ac:dyDescent="0.3">
      <c r="A168" s="479" t="s">
        <v>0</v>
      </c>
      <c r="B168" s="480"/>
      <c r="C168" s="480"/>
      <c r="D168" s="480"/>
      <c r="E168" s="480"/>
      <c r="F168" s="480"/>
      <c r="G168" s="480"/>
      <c r="H168" s="480"/>
      <c r="I168" s="480"/>
      <c r="J168" s="480"/>
      <c r="K168" s="480"/>
      <c r="L168" s="480"/>
      <c r="M168" s="481"/>
      <c r="N168" s="530" t="s">
        <v>577</v>
      </c>
      <c r="O168" s="533" t="s">
        <v>578</v>
      </c>
      <c r="P168" s="536" t="s">
        <v>579</v>
      </c>
      <c r="Q168" s="524" t="s">
        <v>622</v>
      </c>
    </row>
    <row r="169" spans="1:17" ht="18" customHeight="1" thickBot="1" x14ac:dyDescent="0.3">
      <c r="A169" s="479" t="s">
        <v>1</v>
      </c>
      <c r="B169" s="481"/>
      <c r="C169" s="479" t="s">
        <v>238</v>
      </c>
      <c r="D169" s="480"/>
      <c r="E169" s="480"/>
      <c r="F169" s="480"/>
      <c r="G169" s="480"/>
      <c r="H169" s="480"/>
      <c r="I169" s="480"/>
      <c r="J169" s="480"/>
      <c r="K169" s="480"/>
      <c r="L169" s="480"/>
      <c r="M169" s="481"/>
      <c r="N169" s="531"/>
      <c r="O169" s="534"/>
      <c r="P169" s="537"/>
      <c r="Q169" s="525"/>
    </row>
    <row r="170" spans="1:17" ht="18" customHeight="1" thickBot="1" x14ac:dyDescent="0.3">
      <c r="A170" s="479" t="s">
        <v>3</v>
      </c>
      <c r="B170" s="481"/>
      <c r="C170" s="479" t="s">
        <v>239</v>
      </c>
      <c r="D170" s="480"/>
      <c r="E170" s="480"/>
      <c r="F170" s="480"/>
      <c r="G170" s="480"/>
      <c r="H170" s="480"/>
      <c r="I170" s="480"/>
      <c r="J170" s="480"/>
      <c r="K170" s="480"/>
      <c r="L170" s="480"/>
      <c r="M170" s="481"/>
      <c r="N170" s="531"/>
      <c r="O170" s="534"/>
      <c r="P170" s="537"/>
      <c r="Q170" s="525"/>
    </row>
    <row r="171" spans="1:17" ht="16.5" thickBot="1" x14ac:dyDescent="0.3">
      <c r="A171" s="479" t="s">
        <v>5</v>
      </c>
      <c r="B171" s="481"/>
      <c r="C171" s="484" t="s">
        <v>278</v>
      </c>
      <c r="D171" s="485"/>
      <c r="E171" s="485"/>
      <c r="F171" s="485"/>
      <c r="G171" s="485"/>
      <c r="H171" s="485"/>
      <c r="I171" s="485"/>
      <c r="J171" s="486"/>
      <c r="K171" s="52" t="s">
        <v>7</v>
      </c>
      <c r="L171" s="476" t="s">
        <v>589</v>
      </c>
      <c r="M171" s="476" t="s">
        <v>652</v>
      </c>
      <c r="N171" s="531"/>
      <c r="O171" s="534"/>
      <c r="P171" s="537"/>
      <c r="Q171" s="525"/>
    </row>
    <row r="172" spans="1:17" ht="16.5" thickBot="1" x14ac:dyDescent="0.3">
      <c r="A172" s="474" t="s">
        <v>651</v>
      </c>
      <c r="B172" s="476" t="s">
        <v>8</v>
      </c>
      <c r="C172" s="476" t="s">
        <v>9</v>
      </c>
      <c r="D172" s="476" t="s">
        <v>10</v>
      </c>
      <c r="E172" s="476" t="s">
        <v>11</v>
      </c>
      <c r="F172" s="476" t="s">
        <v>12</v>
      </c>
      <c r="G172" s="52" t="s">
        <v>13</v>
      </c>
      <c r="H172" s="51"/>
      <c r="I172" s="53" t="s">
        <v>14</v>
      </c>
      <c r="J172" s="51"/>
      <c r="K172" s="487" t="s">
        <v>15</v>
      </c>
      <c r="L172" s="477"/>
      <c r="M172" s="477"/>
      <c r="N172" s="531"/>
      <c r="O172" s="534"/>
      <c r="P172" s="537"/>
      <c r="Q172" s="525"/>
    </row>
    <row r="173" spans="1:17" ht="16.5" thickBot="1" x14ac:dyDescent="0.3">
      <c r="A173" s="475"/>
      <c r="B173" s="478"/>
      <c r="C173" s="478"/>
      <c r="D173" s="478"/>
      <c r="E173" s="478"/>
      <c r="F173" s="478"/>
      <c r="G173" s="120" t="s">
        <v>16</v>
      </c>
      <c r="H173" s="120" t="s">
        <v>17</v>
      </c>
      <c r="I173" s="120" t="s">
        <v>18</v>
      </c>
      <c r="J173" s="120" t="s">
        <v>19</v>
      </c>
      <c r="K173" s="482"/>
      <c r="L173" s="478"/>
      <c r="M173" s="478"/>
      <c r="N173" s="532"/>
      <c r="O173" s="535"/>
      <c r="P173" s="538"/>
      <c r="Q173" s="526"/>
    </row>
    <row r="174" spans="1:17" ht="63.75" thickBot="1" x14ac:dyDescent="0.3">
      <c r="A174" s="148">
        <v>77</v>
      </c>
      <c r="B174" s="197" t="s">
        <v>279</v>
      </c>
      <c r="C174" s="210">
        <v>1</v>
      </c>
      <c r="D174" s="197" t="s">
        <v>280</v>
      </c>
      <c r="E174" s="197" t="s">
        <v>281</v>
      </c>
      <c r="F174" s="197" t="s">
        <v>282</v>
      </c>
      <c r="G174" s="197">
        <v>2023</v>
      </c>
      <c r="H174" s="197">
        <v>2024</v>
      </c>
      <c r="I174" s="197"/>
      <c r="J174" s="197" t="s">
        <v>259</v>
      </c>
      <c r="K174" s="201"/>
      <c r="L174" s="91" t="s">
        <v>688</v>
      </c>
      <c r="M174" s="224"/>
      <c r="N174" s="263" t="e">
        <f>SOSTENIBLE!V37</f>
        <v>#DIV/0!</v>
      </c>
      <c r="O174" s="263" t="e">
        <f>SOSTENIBLE!AE37</f>
        <v>#DIV/0!</v>
      </c>
      <c r="P174" s="263">
        <f>SOSTENIBLE!AN37</f>
        <v>1</v>
      </c>
      <c r="Q174" s="263">
        <v>1</v>
      </c>
    </row>
    <row r="175" spans="1:17" ht="95.25" thickBot="1" x14ac:dyDescent="0.3">
      <c r="A175" s="151">
        <v>78</v>
      </c>
      <c r="B175" s="6" t="s">
        <v>283</v>
      </c>
      <c r="C175" s="12" t="s">
        <v>284</v>
      </c>
      <c r="D175" s="6" t="s">
        <v>285</v>
      </c>
      <c r="E175" s="6" t="s">
        <v>286</v>
      </c>
      <c r="F175" s="6" t="s">
        <v>287</v>
      </c>
      <c r="G175" s="6">
        <v>2023</v>
      </c>
      <c r="H175" s="6">
        <v>2024</v>
      </c>
      <c r="I175" s="6"/>
      <c r="J175" s="6" t="s">
        <v>259</v>
      </c>
      <c r="K175" s="67"/>
      <c r="L175" s="91" t="s">
        <v>688</v>
      </c>
      <c r="M175" s="225"/>
      <c r="N175" s="266" t="e">
        <f>SOSTENIBLE!V38</f>
        <v>#DIV/0!</v>
      </c>
      <c r="O175" s="266">
        <f>SOSTENIBLE!AE38</f>
        <v>0</v>
      </c>
      <c r="P175" s="263">
        <v>0.95</v>
      </c>
      <c r="Q175" s="266">
        <v>0.95</v>
      </c>
    </row>
    <row r="176" spans="1:17" ht="30" customHeight="1" thickBot="1" x14ac:dyDescent="0.3">
      <c r="A176" s="151">
        <v>79</v>
      </c>
      <c r="B176" s="6" t="s">
        <v>288</v>
      </c>
      <c r="C176" s="12">
        <v>1</v>
      </c>
      <c r="D176" s="6" t="s">
        <v>289</v>
      </c>
      <c r="E176" s="6" t="s">
        <v>290</v>
      </c>
      <c r="F176" s="6" t="s">
        <v>282</v>
      </c>
      <c r="G176" s="6">
        <v>2023</v>
      </c>
      <c r="H176" s="6">
        <v>2024</v>
      </c>
      <c r="I176" s="6"/>
      <c r="J176" s="6" t="s">
        <v>259</v>
      </c>
      <c r="K176" s="67"/>
      <c r="L176" s="91" t="s">
        <v>688</v>
      </c>
      <c r="M176" s="225"/>
      <c r="N176" s="266" t="e">
        <f>SOSTENIBLE!V39</f>
        <v>#DIV/0!</v>
      </c>
      <c r="O176" s="266" t="e">
        <f>SOSTENIBLE!AE39</f>
        <v>#DIV/0!</v>
      </c>
      <c r="P176" s="263">
        <f>SOSTENIBLE!AN39</f>
        <v>1</v>
      </c>
      <c r="Q176" s="266">
        <v>1</v>
      </c>
    </row>
    <row r="177" spans="1:17" ht="63.75" thickBot="1" x14ac:dyDescent="0.3">
      <c r="A177" s="151">
        <v>80</v>
      </c>
      <c r="B177" s="6" t="s">
        <v>291</v>
      </c>
      <c r="C177" s="12">
        <v>1</v>
      </c>
      <c r="D177" s="6" t="s">
        <v>292</v>
      </c>
      <c r="E177" s="6" t="s">
        <v>293</v>
      </c>
      <c r="F177" s="6" t="s">
        <v>282</v>
      </c>
      <c r="G177" s="6">
        <v>2023</v>
      </c>
      <c r="H177" s="6">
        <v>2024</v>
      </c>
      <c r="I177" s="6"/>
      <c r="J177" s="6" t="s">
        <v>259</v>
      </c>
      <c r="K177" s="67"/>
      <c r="L177" s="91" t="s">
        <v>688</v>
      </c>
      <c r="M177" s="225"/>
      <c r="N177" s="266">
        <f>SOSTENIBLE!V40</f>
        <v>0</v>
      </c>
      <c r="O177" s="266" t="e">
        <f>SOSTENIBLE!AE40</f>
        <v>#DIV/0!</v>
      </c>
      <c r="P177" s="263">
        <f>SOSTENIBLE!AN40</f>
        <v>1</v>
      </c>
      <c r="Q177" s="266">
        <v>1</v>
      </c>
    </row>
    <row r="178" spans="1:17" ht="63.75" thickBot="1" x14ac:dyDescent="0.3">
      <c r="A178" s="152">
        <v>81</v>
      </c>
      <c r="B178" s="203" t="s">
        <v>294</v>
      </c>
      <c r="C178" s="216">
        <v>1</v>
      </c>
      <c r="D178" s="203" t="s">
        <v>293</v>
      </c>
      <c r="E178" s="203" t="s">
        <v>293</v>
      </c>
      <c r="F178" s="203" t="s">
        <v>282</v>
      </c>
      <c r="G178" s="203">
        <v>2023</v>
      </c>
      <c r="H178" s="203">
        <v>2024</v>
      </c>
      <c r="I178" s="203"/>
      <c r="J178" s="203" t="s">
        <v>259</v>
      </c>
      <c r="K178" s="208"/>
      <c r="L178" s="91" t="s">
        <v>688</v>
      </c>
      <c r="M178" s="226"/>
      <c r="N178" s="264" t="e">
        <f>SOSTENIBLE!#REF!</f>
        <v>#REF!</v>
      </c>
      <c r="O178" s="264" t="e">
        <f>SOSTENIBLE!#REF!</f>
        <v>#REF!</v>
      </c>
      <c r="P178" s="263">
        <f>SOSTENIBLE!AN41</f>
        <v>1</v>
      </c>
      <c r="Q178" s="264">
        <v>1</v>
      </c>
    </row>
    <row r="179" spans="1:17" ht="17.100000000000001" customHeight="1" thickBot="1" x14ac:dyDescent="0.3"/>
    <row r="180" spans="1:17" ht="16.5" thickBot="1" x14ac:dyDescent="0.3">
      <c r="A180" s="479" t="s">
        <v>0</v>
      </c>
      <c r="B180" s="480"/>
      <c r="C180" s="480"/>
      <c r="D180" s="480"/>
      <c r="E180" s="480"/>
      <c r="F180" s="480"/>
      <c r="G180" s="480"/>
      <c r="H180" s="480"/>
      <c r="I180" s="480"/>
      <c r="J180" s="480"/>
      <c r="K180" s="480"/>
      <c r="L180" s="480"/>
      <c r="M180" s="481"/>
      <c r="N180" s="530" t="s">
        <v>577</v>
      </c>
      <c r="O180" s="533" t="s">
        <v>578</v>
      </c>
      <c r="P180" s="536" t="s">
        <v>579</v>
      </c>
      <c r="Q180" s="524" t="s">
        <v>622</v>
      </c>
    </row>
    <row r="181" spans="1:17" ht="18" customHeight="1" thickBot="1" x14ac:dyDescent="0.3">
      <c r="A181" s="482" t="s">
        <v>1</v>
      </c>
      <c r="B181" s="483"/>
      <c r="C181" s="479" t="s">
        <v>238</v>
      </c>
      <c r="D181" s="480"/>
      <c r="E181" s="480"/>
      <c r="F181" s="480"/>
      <c r="G181" s="480"/>
      <c r="H181" s="480"/>
      <c r="I181" s="480"/>
      <c r="J181" s="480"/>
      <c r="K181" s="480"/>
      <c r="L181" s="480"/>
      <c r="M181" s="481"/>
      <c r="N181" s="531"/>
      <c r="O181" s="534"/>
      <c r="P181" s="537"/>
      <c r="Q181" s="525"/>
    </row>
    <row r="182" spans="1:17" ht="18" customHeight="1" thickBot="1" x14ac:dyDescent="0.3">
      <c r="A182" s="479" t="s">
        <v>3</v>
      </c>
      <c r="B182" s="481"/>
      <c r="C182" s="479" t="s">
        <v>239</v>
      </c>
      <c r="D182" s="480"/>
      <c r="E182" s="480"/>
      <c r="F182" s="480"/>
      <c r="G182" s="480"/>
      <c r="H182" s="480"/>
      <c r="I182" s="480"/>
      <c r="J182" s="480"/>
      <c r="K182" s="480"/>
      <c r="L182" s="480"/>
      <c r="M182" s="481"/>
      <c r="N182" s="531"/>
      <c r="O182" s="534"/>
      <c r="P182" s="537"/>
      <c r="Q182" s="525"/>
    </row>
    <row r="183" spans="1:17" ht="16.5" thickBot="1" x14ac:dyDescent="0.3">
      <c r="A183" s="479" t="s">
        <v>5</v>
      </c>
      <c r="B183" s="481"/>
      <c r="C183" s="484" t="s">
        <v>295</v>
      </c>
      <c r="D183" s="485"/>
      <c r="E183" s="485"/>
      <c r="F183" s="485"/>
      <c r="G183" s="485"/>
      <c r="H183" s="485"/>
      <c r="I183" s="485"/>
      <c r="J183" s="486"/>
      <c r="K183" s="52" t="s">
        <v>7</v>
      </c>
      <c r="L183" s="476" t="s">
        <v>589</v>
      </c>
      <c r="M183" s="476" t="s">
        <v>652</v>
      </c>
      <c r="N183" s="531"/>
      <c r="O183" s="534"/>
      <c r="P183" s="537"/>
      <c r="Q183" s="525"/>
    </row>
    <row r="184" spans="1:17" ht="16.5" thickBot="1" x14ac:dyDescent="0.3">
      <c r="A184" s="474" t="s">
        <v>651</v>
      </c>
      <c r="B184" s="476" t="s">
        <v>8</v>
      </c>
      <c r="C184" s="476" t="s">
        <v>9</v>
      </c>
      <c r="D184" s="476" t="s">
        <v>10</v>
      </c>
      <c r="E184" s="476" t="s">
        <v>11</v>
      </c>
      <c r="F184" s="476" t="s">
        <v>12</v>
      </c>
      <c r="G184" s="52" t="s">
        <v>13</v>
      </c>
      <c r="H184" s="51"/>
      <c r="I184" s="53" t="s">
        <v>14</v>
      </c>
      <c r="J184" s="51"/>
      <c r="K184" s="487" t="s">
        <v>15</v>
      </c>
      <c r="L184" s="477"/>
      <c r="M184" s="477"/>
      <c r="N184" s="531"/>
      <c r="O184" s="534"/>
      <c r="P184" s="537"/>
      <c r="Q184" s="525"/>
    </row>
    <row r="185" spans="1:17" ht="16.5" thickBot="1" x14ac:dyDescent="0.3">
      <c r="A185" s="475"/>
      <c r="B185" s="478"/>
      <c r="C185" s="478"/>
      <c r="D185" s="478"/>
      <c r="E185" s="478"/>
      <c r="F185" s="478"/>
      <c r="G185" s="120" t="s">
        <v>16</v>
      </c>
      <c r="H185" s="120" t="s">
        <v>17</v>
      </c>
      <c r="I185" s="120" t="s">
        <v>18</v>
      </c>
      <c r="J185" s="120" t="s">
        <v>19</v>
      </c>
      <c r="K185" s="482"/>
      <c r="L185" s="478"/>
      <c r="M185" s="478"/>
      <c r="N185" s="532"/>
      <c r="O185" s="535"/>
      <c r="P185" s="538"/>
      <c r="Q185" s="526"/>
    </row>
    <row r="186" spans="1:17" ht="79.5" thickBot="1" x14ac:dyDescent="0.3">
      <c r="A186" s="148">
        <v>82</v>
      </c>
      <c r="B186" s="197" t="s">
        <v>296</v>
      </c>
      <c r="C186" s="197" t="s">
        <v>297</v>
      </c>
      <c r="D186" s="197" t="s">
        <v>298</v>
      </c>
      <c r="E186" s="197" t="s">
        <v>299</v>
      </c>
      <c r="F186" s="197" t="s">
        <v>300</v>
      </c>
      <c r="G186" s="129">
        <v>2023</v>
      </c>
      <c r="H186" s="211">
        <v>2024</v>
      </c>
      <c r="I186" s="199">
        <v>10000000</v>
      </c>
      <c r="J186" s="200" t="s">
        <v>259</v>
      </c>
      <c r="K186" s="201"/>
      <c r="L186" s="275" t="s">
        <v>595</v>
      </c>
      <c r="M186" s="224"/>
      <c r="N186" s="263" t="e">
        <f>SOSTENIBLE!V49</f>
        <v>#DIV/0!</v>
      </c>
      <c r="O186" s="263" t="e">
        <f>SOSTENIBLE!AE49</f>
        <v>#DIV/0!</v>
      </c>
      <c r="P186" s="263">
        <f>SOSTENIBLE!AN49</f>
        <v>1</v>
      </c>
      <c r="Q186" s="263">
        <v>1</v>
      </c>
    </row>
    <row r="187" spans="1:17" ht="63.75" thickBot="1" x14ac:dyDescent="0.3">
      <c r="A187" s="151">
        <v>83</v>
      </c>
      <c r="B187" s="6" t="s">
        <v>301</v>
      </c>
      <c r="C187" s="6" t="s">
        <v>302</v>
      </c>
      <c r="D187" s="6" t="s">
        <v>303</v>
      </c>
      <c r="E187" s="6" t="s">
        <v>304</v>
      </c>
      <c r="F187" s="6" t="s">
        <v>305</v>
      </c>
      <c r="G187" s="8">
        <v>2023</v>
      </c>
      <c r="H187" s="13">
        <v>2024</v>
      </c>
      <c r="I187" s="9">
        <v>10000000</v>
      </c>
      <c r="J187" s="10" t="s">
        <v>259</v>
      </c>
      <c r="K187" s="67"/>
      <c r="L187" s="91" t="s">
        <v>595</v>
      </c>
      <c r="M187" s="225"/>
      <c r="N187" s="266" t="e">
        <f>SOSTENIBLE!V50</f>
        <v>#DIV/0!</v>
      </c>
      <c r="O187" s="266" t="e">
        <f>SOSTENIBLE!AE50</f>
        <v>#DIV/0!</v>
      </c>
      <c r="P187" s="263">
        <f>SOSTENIBLE!AN50</f>
        <v>1</v>
      </c>
      <c r="Q187" s="266">
        <v>1</v>
      </c>
    </row>
    <row r="188" spans="1:17" ht="63.75" thickBot="1" x14ac:dyDescent="0.3">
      <c r="A188" s="151">
        <v>84</v>
      </c>
      <c r="B188" s="6" t="s">
        <v>306</v>
      </c>
      <c r="C188" s="6" t="s">
        <v>307</v>
      </c>
      <c r="D188" s="6" t="s">
        <v>308</v>
      </c>
      <c r="E188" s="6" t="s">
        <v>309</v>
      </c>
      <c r="F188" s="6" t="s">
        <v>305</v>
      </c>
      <c r="G188" s="8">
        <v>2023</v>
      </c>
      <c r="H188" s="13">
        <v>2024</v>
      </c>
      <c r="I188" s="9">
        <v>10000000</v>
      </c>
      <c r="J188" s="10" t="s">
        <v>259</v>
      </c>
      <c r="K188" s="67"/>
      <c r="L188" s="91" t="s">
        <v>595</v>
      </c>
      <c r="M188" s="225"/>
      <c r="N188" s="266">
        <f>SOSTENIBLE!V51</f>
        <v>0.25</v>
      </c>
      <c r="O188" s="266" t="e">
        <f>SOSTENIBLE!AE51</f>
        <v>#DIV/0!</v>
      </c>
      <c r="P188" s="263">
        <f>SOSTENIBLE!AN51</f>
        <v>1</v>
      </c>
      <c r="Q188" s="266">
        <v>1</v>
      </c>
    </row>
    <row r="189" spans="1:17" ht="63" x14ac:dyDescent="0.25">
      <c r="A189" s="151">
        <v>85</v>
      </c>
      <c r="B189" s="6" t="s">
        <v>310</v>
      </c>
      <c r="C189" s="6" t="s">
        <v>311</v>
      </c>
      <c r="D189" s="6" t="s">
        <v>312</v>
      </c>
      <c r="E189" s="6" t="s">
        <v>313</v>
      </c>
      <c r="F189" s="6" t="s">
        <v>314</v>
      </c>
      <c r="G189" s="8">
        <v>2023</v>
      </c>
      <c r="H189" s="13">
        <v>2024</v>
      </c>
      <c r="I189" s="9">
        <v>10000000</v>
      </c>
      <c r="J189" s="10" t="s">
        <v>259</v>
      </c>
      <c r="K189" s="67"/>
      <c r="L189" s="91" t="s">
        <v>595</v>
      </c>
      <c r="M189" s="225"/>
      <c r="N189" s="266">
        <f>SOSTENIBLE!V52</f>
        <v>0</v>
      </c>
      <c r="O189" s="266">
        <f>SOSTENIBLE!AE52</f>
        <v>0</v>
      </c>
      <c r="P189" s="263">
        <f>SOSTENIBLE!AN52</f>
        <v>1</v>
      </c>
      <c r="Q189" s="266">
        <v>1</v>
      </c>
    </row>
    <row r="190" spans="1:17" ht="15.75" thickBot="1" x14ac:dyDescent="0.3"/>
    <row r="191" spans="1:17" ht="17.100000000000001" customHeight="1" thickBot="1" x14ac:dyDescent="0.3">
      <c r="A191" s="463" t="s">
        <v>0</v>
      </c>
      <c r="B191" s="464"/>
      <c r="C191" s="464"/>
      <c r="D191" s="464"/>
      <c r="E191" s="464"/>
      <c r="F191" s="464"/>
      <c r="G191" s="464"/>
      <c r="H191" s="464"/>
      <c r="I191" s="464"/>
      <c r="J191" s="464"/>
      <c r="K191" s="464"/>
      <c r="L191" s="464"/>
      <c r="M191" s="465"/>
      <c r="N191" s="530" t="s">
        <v>577</v>
      </c>
      <c r="O191" s="533" t="s">
        <v>578</v>
      </c>
      <c r="P191" s="536" t="s">
        <v>579</v>
      </c>
      <c r="Q191" s="524" t="s">
        <v>622</v>
      </c>
    </row>
    <row r="192" spans="1:17" ht="16.5" thickBot="1" x14ac:dyDescent="0.3">
      <c r="A192" s="470" t="s">
        <v>1</v>
      </c>
      <c r="B192" s="473"/>
      <c r="C192" s="463" t="s">
        <v>315</v>
      </c>
      <c r="D192" s="464"/>
      <c r="E192" s="464"/>
      <c r="F192" s="464"/>
      <c r="G192" s="464"/>
      <c r="H192" s="464"/>
      <c r="I192" s="464"/>
      <c r="J192" s="464"/>
      <c r="K192" s="464"/>
      <c r="L192" s="464"/>
      <c r="M192" s="465"/>
      <c r="N192" s="531"/>
      <c r="O192" s="534"/>
      <c r="P192" s="537"/>
      <c r="Q192" s="525"/>
    </row>
    <row r="193" spans="1:17" ht="17.100000000000001" customHeight="1" thickBot="1" x14ac:dyDescent="0.3">
      <c r="A193" s="463" t="s">
        <v>3</v>
      </c>
      <c r="B193" s="465"/>
      <c r="C193" s="463" t="s">
        <v>316</v>
      </c>
      <c r="D193" s="464"/>
      <c r="E193" s="464"/>
      <c r="F193" s="464"/>
      <c r="G193" s="464"/>
      <c r="H193" s="464"/>
      <c r="I193" s="464"/>
      <c r="J193" s="464"/>
      <c r="K193" s="464"/>
      <c r="L193" s="464"/>
      <c r="M193" s="465"/>
      <c r="N193" s="531"/>
      <c r="O193" s="534"/>
      <c r="P193" s="537"/>
      <c r="Q193" s="525"/>
    </row>
    <row r="194" spans="1:17" ht="16.5" thickBot="1" x14ac:dyDescent="0.3">
      <c r="A194" s="463" t="s">
        <v>5</v>
      </c>
      <c r="B194" s="465"/>
      <c r="C194" s="466" t="s">
        <v>317</v>
      </c>
      <c r="D194" s="471"/>
      <c r="E194" s="471"/>
      <c r="F194" s="471"/>
      <c r="G194" s="471"/>
      <c r="H194" s="471"/>
      <c r="I194" s="471"/>
      <c r="J194" s="472"/>
      <c r="K194" s="55" t="s">
        <v>7</v>
      </c>
      <c r="L194" s="460" t="s">
        <v>589</v>
      </c>
      <c r="M194" s="460" t="s">
        <v>652</v>
      </c>
      <c r="N194" s="531"/>
      <c r="O194" s="534"/>
      <c r="P194" s="537"/>
      <c r="Q194" s="525"/>
    </row>
    <row r="195" spans="1:17" ht="16.5" thickBot="1" x14ac:dyDescent="0.3">
      <c r="A195" s="458" t="s">
        <v>651</v>
      </c>
      <c r="B195" s="460" t="s">
        <v>8</v>
      </c>
      <c r="C195" s="460" t="s">
        <v>9</v>
      </c>
      <c r="D195" s="460" t="s">
        <v>10</v>
      </c>
      <c r="E195" s="460" t="s">
        <v>11</v>
      </c>
      <c r="F195" s="460" t="s">
        <v>12</v>
      </c>
      <c r="G195" s="55" t="s">
        <v>13</v>
      </c>
      <c r="H195" s="54"/>
      <c r="I195" s="56" t="s">
        <v>14</v>
      </c>
      <c r="J195" s="54"/>
      <c r="K195" s="469" t="s">
        <v>15</v>
      </c>
      <c r="L195" s="461"/>
      <c r="M195" s="461"/>
      <c r="N195" s="531"/>
      <c r="O195" s="534"/>
      <c r="P195" s="537"/>
      <c r="Q195" s="525"/>
    </row>
    <row r="196" spans="1:17" ht="16.5" thickBot="1" x14ac:dyDescent="0.3">
      <c r="A196" s="459"/>
      <c r="B196" s="462"/>
      <c r="C196" s="462"/>
      <c r="D196" s="462"/>
      <c r="E196" s="462"/>
      <c r="F196" s="462"/>
      <c r="G196" s="122" t="s">
        <v>16</v>
      </c>
      <c r="H196" s="122" t="s">
        <v>17</v>
      </c>
      <c r="I196" s="122" t="s">
        <v>18</v>
      </c>
      <c r="J196" s="122" t="s">
        <v>19</v>
      </c>
      <c r="K196" s="470"/>
      <c r="L196" s="462"/>
      <c r="M196" s="462"/>
      <c r="N196" s="532"/>
      <c r="O196" s="535"/>
      <c r="P196" s="538"/>
      <c r="Q196" s="526"/>
    </row>
    <row r="197" spans="1:17" ht="48" thickBot="1" x14ac:dyDescent="0.3">
      <c r="A197" s="148">
        <v>86</v>
      </c>
      <c r="B197" s="197" t="s">
        <v>318</v>
      </c>
      <c r="C197" s="197" t="s">
        <v>319</v>
      </c>
      <c r="D197" s="197" t="s">
        <v>320</v>
      </c>
      <c r="E197" s="197" t="s">
        <v>321</v>
      </c>
      <c r="F197" s="197" t="s">
        <v>322</v>
      </c>
      <c r="G197" s="129">
        <v>2023</v>
      </c>
      <c r="H197" s="211">
        <v>2024</v>
      </c>
      <c r="I197" s="199">
        <v>7000000</v>
      </c>
      <c r="J197" s="200" t="s">
        <v>259</v>
      </c>
      <c r="K197" s="201"/>
      <c r="L197" s="275" t="s">
        <v>317</v>
      </c>
      <c r="M197" s="224"/>
      <c r="N197" s="263">
        <f>SEGURO!V7</f>
        <v>0</v>
      </c>
      <c r="O197" s="263" t="e">
        <f>SEGURO!AE7</f>
        <v>#DIV/0!</v>
      </c>
      <c r="P197" s="263">
        <v>1</v>
      </c>
      <c r="Q197" s="263">
        <v>1</v>
      </c>
    </row>
    <row r="198" spans="1:17" ht="126.75" thickBot="1" x14ac:dyDescent="0.3">
      <c r="A198" s="151">
        <v>87</v>
      </c>
      <c r="B198" s="6" t="s">
        <v>323</v>
      </c>
      <c r="C198" s="6" t="s">
        <v>324</v>
      </c>
      <c r="D198" s="6" t="s">
        <v>325</v>
      </c>
      <c r="E198" s="6" t="s">
        <v>326</v>
      </c>
      <c r="F198" s="6" t="s">
        <v>322</v>
      </c>
      <c r="G198" s="8">
        <v>2023</v>
      </c>
      <c r="H198" s="13">
        <v>2024</v>
      </c>
      <c r="I198" s="9">
        <v>2500000</v>
      </c>
      <c r="J198" s="10" t="s">
        <v>259</v>
      </c>
      <c r="K198" s="67"/>
      <c r="L198" s="91" t="s">
        <v>317</v>
      </c>
      <c r="M198" s="225"/>
      <c r="N198" s="266">
        <f>SEGURO!V8</f>
        <v>0</v>
      </c>
      <c r="O198" s="266">
        <f>SEGURO!AE8</f>
        <v>0</v>
      </c>
      <c r="P198" s="263">
        <f>SEGURO!AN8</f>
        <v>1</v>
      </c>
      <c r="Q198" s="266">
        <v>1</v>
      </c>
    </row>
    <row r="199" spans="1:17" ht="142.5" thickBot="1" x14ac:dyDescent="0.3">
      <c r="A199" s="151">
        <v>88</v>
      </c>
      <c r="B199" s="6" t="s">
        <v>327</v>
      </c>
      <c r="C199" s="6" t="s">
        <v>328</v>
      </c>
      <c r="D199" s="6" t="s">
        <v>325</v>
      </c>
      <c r="E199" s="6" t="s">
        <v>329</v>
      </c>
      <c r="F199" s="6" t="s">
        <v>322</v>
      </c>
      <c r="G199" s="8">
        <v>2023</v>
      </c>
      <c r="H199" s="13">
        <v>2024</v>
      </c>
      <c r="I199" s="9">
        <v>2000000</v>
      </c>
      <c r="J199" s="10" t="s">
        <v>259</v>
      </c>
      <c r="K199" s="67"/>
      <c r="L199" s="91" t="s">
        <v>317</v>
      </c>
      <c r="M199" s="225"/>
      <c r="N199" s="266">
        <f>SEGURO!V9</f>
        <v>0</v>
      </c>
      <c r="O199" s="266">
        <f>SEGURO!AE9</f>
        <v>0</v>
      </c>
      <c r="P199" s="263">
        <f>SEGURO!AN9</f>
        <v>1</v>
      </c>
      <c r="Q199" s="266">
        <v>1</v>
      </c>
    </row>
    <row r="200" spans="1:17" ht="126.75" thickBot="1" x14ac:dyDescent="0.3">
      <c r="A200" s="151">
        <v>89</v>
      </c>
      <c r="B200" s="6" t="s">
        <v>330</v>
      </c>
      <c r="C200" s="6" t="s">
        <v>331</v>
      </c>
      <c r="D200" s="6" t="s">
        <v>325</v>
      </c>
      <c r="E200" s="6" t="s">
        <v>332</v>
      </c>
      <c r="F200" s="6" t="s">
        <v>322</v>
      </c>
      <c r="G200" s="8">
        <v>2023</v>
      </c>
      <c r="H200" s="13">
        <v>2024</v>
      </c>
      <c r="I200" s="9">
        <v>2000000</v>
      </c>
      <c r="J200" s="10" t="s">
        <v>259</v>
      </c>
      <c r="K200" s="67"/>
      <c r="L200" s="91" t="s">
        <v>317</v>
      </c>
      <c r="M200" s="225"/>
      <c r="N200" s="266">
        <f>SEGURO!V10</f>
        <v>0</v>
      </c>
      <c r="O200" s="266">
        <f>SEGURO!AE10</f>
        <v>0</v>
      </c>
      <c r="P200" s="263">
        <f>SEGURO!AN10</f>
        <v>1</v>
      </c>
      <c r="Q200" s="266">
        <v>1</v>
      </c>
    </row>
    <row r="201" spans="1:17" ht="79.5" thickBot="1" x14ac:dyDescent="0.3">
      <c r="A201" s="151">
        <v>90</v>
      </c>
      <c r="B201" s="6" t="s">
        <v>333</v>
      </c>
      <c r="C201" s="6" t="s">
        <v>334</v>
      </c>
      <c r="D201" s="6" t="s">
        <v>325</v>
      </c>
      <c r="E201" s="6" t="s">
        <v>326</v>
      </c>
      <c r="F201" s="6" t="s">
        <v>322</v>
      </c>
      <c r="G201" s="8">
        <v>2023</v>
      </c>
      <c r="H201" s="13">
        <v>2024</v>
      </c>
      <c r="I201" s="9">
        <v>2000000</v>
      </c>
      <c r="J201" s="10" t="s">
        <v>259</v>
      </c>
      <c r="K201" s="67"/>
      <c r="L201" s="91" t="s">
        <v>317</v>
      </c>
      <c r="M201" s="225"/>
      <c r="N201" s="266">
        <f>SEGURO!V11</f>
        <v>0</v>
      </c>
      <c r="O201" s="266">
        <f>SEGURO!AE11</f>
        <v>0</v>
      </c>
      <c r="P201" s="263">
        <f>SEGURO!AN11</f>
        <v>1</v>
      </c>
      <c r="Q201" s="266">
        <v>1</v>
      </c>
    </row>
    <row r="202" spans="1:17" ht="63.75" thickBot="1" x14ac:dyDescent="0.3">
      <c r="A202" s="151">
        <v>91</v>
      </c>
      <c r="B202" s="6" t="s">
        <v>335</v>
      </c>
      <c r="C202" s="6" t="s">
        <v>334</v>
      </c>
      <c r="D202" s="6" t="s">
        <v>325</v>
      </c>
      <c r="E202" s="6" t="s">
        <v>336</v>
      </c>
      <c r="F202" s="6" t="s">
        <v>322</v>
      </c>
      <c r="G202" s="8">
        <v>2023</v>
      </c>
      <c r="H202" s="13">
        <v>2024</v>
      </c>
      <c r="I202" s="9">
        <v>2000000</v>
      </c>
      <c r="J202" s="10" t="s">
        <v>259</v>
      </c>
      <c r="K202" s="67"/>
      <c r="L202" s="91" t="s">
        <v>317</v>
      </c>
      <c r="M202" s="225"/>
      <c r="N202" s="266">
        <f>SEGURO!V12</f>
        <v>0</v>
      </c>
      <c r="O202" s="266" t="e">
        <f>SEGURO!AE12</f>
        <v>#DIV/0!</v>
      </c>
      <c r="P202" s="263">
        <f>SEGURO!AN12</f>
        <v>1</v>
      </c>
      <c r="Q202" s="266">
        <v>1</v>
      </c>
    </row>
    <row r="203" spans="1:17" ht="79.5" thickBot="1" x14ac:dyDescent="0.3">
      <c r="A203" s="151">
        <v>92</v>
      </c>
      <c r="B203" s="6" t="s">
        <v>337</v>
      </c>
      <c r="C203" s="6" t="s">
        <v>338</v>
      </c>
      <c r="D203" s="6" t="s">
        <v>325</v>
      </c>
      <c r="E203" s="6" t="s">
        <v>339</v>
      </c>
      <c r="F203" s="6" t="s">
        <v>322</v>
      </c>
      <c r="G203" s="8">
        <v>2023</v>
      </c>
      <c r="H203" s="13">
        <v>2024</v>
      </c>
      <c r="I203" s="9">
        <v>2000000</v>
      </c>
      <c r="J203" s="10" t="s">
        <v>259</v>
      </c>
      <c r="K203" s="67"/>
      <c r="L203" s="91" t="s">
        <v>317</v>
      </c>
      <c r="M203" s="225"/>
      <c r="N203" s="266">
        <f>SEGURO!V13</f>
        <v>0</v>
      </c>
      <c r="O203" s="266">
        <f>SEGURO!AE13</f>
        <v>0</v>
      </c>
      <c r="P203" s="263">
        <f>SEGURO!AN13</f>
        <v>1</v>
      </c>
      <c r="Q203" s="266">
        <v>1</v>
      </c>
    </row>
    <row r="204" spans="1:17" ht="78.95" customHeight="1" thickBot="1" x14ac:dyDescent="0.3">
      <c r="A204" s="151">
        <v>93</v>
      </c>
      <c r="B204" s="6" t="s">
        <v>340</v>
      </c>
      <c r="C204" s="6" t="s">
        <v>341</v>
      </c>
      <c r="D204" s="6" t="s">
        <v>325</v>
      </c>
      <c r="E204" s="6" t="s">
        <v>339</v>
      </c>
      <c r="F204" s="6" t="s">
        <v>322</v>
      </c>
      <c r="G204" s="8">
        <v>2023</v>
      </c>
      <c r="H204" s="13">
        <v>2024</v>
      </c>
      <c r="I204" s="9">
        <v>2000000</v>
      </c>
      <c r="J204" s="10" t="s">
        <v>259</v>
      </c>
      <c r="K204" s="67"/>
      <c r="L204" s="91" t="s">
        <v>317</v>
      </c>
      <c r="M204" s="225"/>
      <c r="N204" s="266">
        <f>SEGURO!V14</f>
        <v>0</v>
      </c>
      <c r="O204" s="266">
        <f>SEGURO!AE14</f>
        <v>0</v>
      </c>
      <c r="P204" s="263">
        <v>1</v>
      </c>
      <c r="Q204" s="266">
        <v>1</v>
      </c>
    </row>
    <row r="205" spans="1:17" ht="48" thickBot="1" x14ac:dyDescent="0.3">
      <c r="A205" s="151">
        <v>94</v>
      </c>
      <c r="B205" s="6" t="s">
        <v>342</v>
      </c>
      <c r="C205" s="6" t="s">
        <v>343</v>
      </c>
      <c r="D205" s="6" t="s">
        <v>344</v>
      </c>
      <c r="E205" s="6" t="s">
        <v>345</v>
      </c>
      <c r="F205" s="6" t="s">
        <v>322</v>
      </c>
      <c r="G205" s="8">
        <v>2023</v>
      </c>
      <c r="H205" s="13">
        <v>2024</v>
      </c>
      <c r="I205" s="9">
        <v>5000000</v>
      </c>
      <c r="J205" s="10" t="s">
        <v>259</v>
      </c>
      <c r="K205" s="67"/>
      <c r="L205" s="91" t="s">
        <v>317</v>
      </c>
      <c r="M205" s="225"/>
      <c r="N205" s="266">
        <f>SEGURO!V15</f>
        <v>0</v>
      </c>
      <c r="O205" s="266">
        <f>SEGURO!AE15</f>
        <v>0</v>
      </c>
      <c r="P205" s="263">
        <f>SEGURO!AN15</f>
        <v>1</v>
      </c>
      <c r="Q205" s="266">
        <v>1</v>
      </c>
    </row>
    <row r="206" spans="1:17" ht="63.75" thickBot="1" x14ac:dyDescent="0.3">
      <c r="A206" s="151">
        <v>95</v>
      </c>
      <c r="B206" s="203" t="s">
        <v>346</v>
      </c>
      <c r="C206" s="203" t="s">
        <v>347</v>
      </c>
      <c r="D206" s="203" t="s">
        <v>348</v>
      </c>
      <c r="E206" s="203" t="s">
        <v>349</v>
      </c>
      <c r="F206" s="203" t="s">
        <v>322</v>
      </c>
      <c r="G206" s="205">
        <v>2023</v>
      </c>
      <c r="H206" s="214">
        <v>2024</v>
      </c>
      <c r="I206" s="206">
        <v>15000000</v>
      </c>
      <c r="J206" s="207" t="s">
        <v>259</v>
      </c>
      <c r="K206" s="208"/>
      <c r="L206" s="276" t="s">
        <v>317</v>
      </c>
      <c r="M206" s="226"/>
      <c r="N206" s="264" t="e">
        <f>SEGURO!V16</f>
        <v>#DIV/0!</v>
      </c>
      <c r="O206" s="264" t="e">
        <f>SEGURO!AE16</f>
        <v>#DIV/0!</v>
      </c>
      <c r="P206" s="322">
        <f>SEGURO!AN16</f>
        <v>0</v>
      </c>
      <c r="Q206" s="264">
        <v>0</v>
      </c>
    </row>
    <row r="207" spans="1:17" ht="16.5" thickBot="1" x14ac:dyDescent="0.3">
      <c r="B207" s="18"/>
      <c r="C207" s="19"/>
      <c r="D207" s="19"/>
      <c r="E207" s="19"/>
      <c r="F207" s="19"/>
      <c r="G207" s="20"/>
      <c r="H207" s="21"/>
      <c r="I207" s="32"/>
      <c r="J207" s="23"/>
    </row>
    <row r="208" spans="1:17" ht="16.5" thickBot="1" x14ac:dyDescent="0.3">
      <c r="A208" s="463" t="s">
        <v>0</v>
      </c>
      <c r="B208" s="464"/>
      <c r="C208" s="464"/>
      <c r="D208" s="464"/>
      <c r="E208" s="464"/>
      <c r="F208" s="464"/>
      <c r="G208" s="464"/>
      <c r="H208" s="464"/>
      <c r="I208" s="464"/>
      <c r="J208" s="464"/>
      <c r="K208" s="464"/>
      <c r="L208" s="464"/>
      <c r="M208" s="465"/>
      <c r="N208" s="530" t="s">
        <v>577</v>
      </c>
      <c r="O208" s="533" t="s">
        <v>578</v>
      </c>
      <c r="P208" s="536" t="s">
        <v>579</v>
      </c>
      <c r="Q208" s="524" t="s">
        <v>622</v>
      </c>
    </row>
    <row r="209" spans="1:17" ht="16.5" customHeight="1" thickBot="1" x14ac:dyDescent="0.3">
      <c r="A209" s="463" t="s">
        <v>1</v>
      </c>
      <c r="B209" s="465"/>
      <c r="C209" s="463" t="s">
        <v>315</v>
      </c>
      <c r="D209" s="464"/>
      <c r="E209" s="464"/>
      <c r="F209" s="464"/>
      <c r="G209" s="464"/>
      <c r="H209" s="464"/>
      <c r="I209" s="464"/>
      <c r="J209" s="464"/>
      <c r="K209" s="464"/>
      <c r="L209" s="464"/>
      <c r="M209" s="465"/>
      <c r="N209" s="531"/>
      <c r="O209" s="534"/>
      <c r="P209" s="537"/>
      <c r="Q209" s="525"/>
    </row>
    <row r="210" spans="1:17" ht="16.5" customHeight="1" thickBot="1" x14ac:dyDescent="0.3">
      <c r="A210" s="463" t="s">
        <v>3</v>
      </c>
      <c r="B210" s="465"/>
      <c r="C210" s="463" t="s">
        <v>316</v>
      </c>
      <c r="D210" s="464"/>
      <c r="E210" s="464"/>
      <c r="F210" s="464"/>
      <c r="G210" s="464"/>
      <c r="H210" s="464"/>
      <c r="I210" s="464"/>
      <c r="J210" s="464"/>
      <c r="K210" s="464"/>
      <c r="L210" s="464"/>
      <c r="M210" s="465"/>
      <c r="N210" s="531"/>
      <c r="O210" s="534"/>
      <c r="P210" s="537"/>
      <c r="Q210" s="525"/>
    </row>
    <row r="211" spans="1:17" ht="16.5" thickBot="1" x14ac:dyDescent="0.3">
      <c r="A211" s="463" t="s">
        <v>5</v>
      </c>
      <c r="B211" s="465"/>
      <c r="C211" s="466" t="s">
        <v>350</v>
      </c>
      <c r="D211" s="471"/>
      <c r="E211" s="471"/>
      <c r="F211" s="471"/>
      <c r="G211" s="471"/>
      <c r="H211" s="471"/>
      <c r="I211" s="471"/>
      <c r="J211" s="472"/>
      <c r="K211" s="55" t="s">
        <v>7</v>
      </c>
      <c r="L211" s="460" t="s">
        <v>589</v>
      </c>
      <c r="M211" s="460" t="s">
        <v>652</v>
      </c>
      <c r="N211" s="531"/>
      <c r="O211" s="534"/>
      <c r="P211" s="537"/>
      <c r="Q211" s="525"/>
    </row>
    <row r="212" spans="1:17" ht="16.5" thickBot="1" x14ac:dyDescent="0.3">
      <c r="A212" s="458" t="s">
        <v>651</v>
      </c>
      <c r="B212" s="460" t="s">
        <v>8</v>
      </c>
      <c r="C212" s="460" t="s">
        <v>9</v>
      </c>
      <c r="D212" s="460" t="s">
        <v>10</v>
      </c>
      <c r="E212" s="460" t="s">
        <v>11</v>
      </c>
      <c r="F212" s="460" t="s">
        <v>12</v>
      </c>
      <c r="G212" s="55" t="s">
        <v>13</v>
      </c>
      <c r="H212" s="54"/>
      <c r="I212" s="56" t="s">
        <v>14</v>
      </c>
      <c r="J212" s="54"/>
      <c r="K212" s="469" t="s">
        <v>15</v>
      </c>
      <c r="L212" s="461"/>
      <c r="M212" s="461"/>
      <c r="N212" s="531"/>
      <c r="O212" s="534"/>
      <c r="P212" s="537"/>
      <c r="Q212" s="525"/>
    </row>
    <row r="213" spans="1:17" ht="16.5" thickBot="1" x14ac:dyDescent="0.3">
      <c r="A213" s="459"/>
      <c r="B213" s="462"/>
      <c r="C213" s="462"/>
      <c r="D213" s="462"/>
      <c r="E213" s="462"/>
      <c r="F213" s="462"/>
      <c r="G213" s="122" t="s">
        <v>16</v>
      </c>
      <c r="H213" s="122" t="s">
        <v>17</v>
      </c>
      <c r="I213" s="122" t="s">
        <v>18</v>
      </c>
      <c r="J213" s="122" t="s">
        <v>19</v>
      </c>
      <c r="K213" s="470"/>
      <c r="L213" s="462"/>
      <c r="M213" s="462"/>
      <c r="N213" s="532"/>
      <c r="O213" s="535"/>
      <c r="P213" s="538"/>
      <c r="Q213" s="526"/>
    </row>
    <row r="214" spans="1:17" ht="126.75" thickBot="1" x14ac:dyDescent="0.3">
      <c r="A214" s="148">
        <v>96</v>
      </c>
      <c r="B214" s="239" t="s">
        <v>657</v>
      </c>
      <c r="C214" s="197" t="s">
        <v>351</v>
      </c>
      <c r="D214" s="197" t="s">
        <v>658</v>
      </c>
      <c r="E214" s="197" t="s">
        <v>275</v>
      </c>
      <c r="F214" s="197" t="s">
        <v>352</v>
      </c>
      <c r="G214" s="129">
        <v>2023</v>
      </c>
      <c r="H214" s="211">
        <v>2024</v>
      </c>
      <c r="I214" s="199">
        <v>2500000</v>
      </c>
      <c r="J214" s="200" t="s">
        <v>259</v>
      </c>
      <c r="K214" s="201"/>
      <c r="L214" s="275" t="s">
        <v>613</v>
      </c>
      <c r="M214" s="224"/>
      <c r="N214" s="263">
        <f>SEGURO!V24</f>
        <v>0</v>
      </c>
      <c r="O214" s="263" t="e">
        <f>SEGURO!AE24</f>
        <v>#DIV/0!</v>
      </c>
      <c r="P214" s="322">
        <f>SEGURO!AN24</f>
        <v>1</v>
      </c>
      <c r="Q214" s="263">
        <v>1</v>
      </c>
    </row>
    <row r="215" spans="1:17" ht="72.95" customHeight="1" thickBot="1" x14ac:dyDescent="0.3">
      <c r="A215" s="151">
        <v>97</v>
      </c>
      <c r="B215" s="39" t="s">
        <v>353</v>
      </c>
      <c r="C215" s="6" t="s">
        <v>354</v>
      </c>
      <c r="D215" s="6" t="s">
        <v>674</v>
      </c>
      <c r="E215" s="6" t="s">
        <v>355</v>
      </c>
      <c r="F215" s="6" t="s">
        <v>356</v>
      </c>
      <c r="G215" s="8">
        <v>2023</v>
      </c>
      <c r="H215" s="13">
        <v>2024</v>
      </c>
      <c r="I215" s="9">
        <v>44000000</v>
      </c>
      <c r="J215" s="10" t="s">
        <v>259</v>
      </c>
      <c r="K215" s="67"/>
      <c r="L215" s="91" t="s">
        <v>613</v>
      </c>
      <c r="M215" s="225"/>
      <c r="N215" s="266">
        <f>SEGURO!V25</f>
        <v>0</v>
      </c>
      <c r="O215" s="266" t="e">
        <f>SEGURO!AE25</f>
        <v>#DIV/0!</v>
      </c>
      <c r="P215" s="322">
        <f>SEGURO!AN25</f>
        <v>1</v>
      </c>
      <c r="Q215" s="266">
        <v>1</v>
      </c>
    </row>
    <row r="216" spans="1:17" ht="79.5" thickBot="1" x14ac:dyDescent="0.3">
      <c r="A216" s="151">
        <v>98</v>
      </c>
      <c r="B216" s="39" t="s">
        <v>357</v>
      </c>
      <c r="C216" s="6" t="s">
        <v>358</v>
      </c>
      <c r="D216" s="6" t="s">
        <v>359</v>
      </c>
      <c r="E216" s="6" t="s">
        <v>360</v>
      </c>
      <c r="F216" s="6" t="s">
        <v>356</v>
      </c>
      <c r="G216" s="8">
        <v>2023</v>
      </c>
      <c r="H216" s="13">
        <v>2024</v>
      </c>
      <c r="I216" s="9">
        <v>3000000</v>
      </c>
      <c r="J216" s="10" t="s">
        <v>259</v>
      </c>
      <c r="K216" s="67"/>
      <c r="L216" s="91" t="s">
        <v>613</v>
      </c>
      <c r="M216" s="225"/>
      <c r="N216" s="266" t="e">
        <f>SEGURO!V26</f>
        <v>#DIV/0!</v>
      </c>
      <c r="O216" s="266" t="e">
        <f>SEGURO!AE26</f>
        <v>#DIV/0!</v>
      </c>
      <c r="P216" s="322">
        <f>SEGURO!AN26</f>
        <v>1</v>
      </c>
      <c r="Q216" s="266">
        <v>1</v>
      </c>
    </row>
    <row r="217" spans="1:17" ht="95.25" thickBot="1" x14ac:dyDescent="0.3">
      <c r="A217" s="151">
        <v>99</v>
      </c>
      <c r="B217" s="38" t="s">
        <v>361</v>
      </c>
      <c r="C217" s="6" t="s">
        <v>362</v>
      </c>
      <c r="D217" s="6" t="s">
        <v>363</v>
      </c>
      <c r="E217" s="6" t="s">
        <v>364</v>
      </c>
      <c r="F217" s="6" t="s">
        <v>352</v>
      </c>
      <c r="G217" s="8">
        <v>2023</v>
      </c>
      <c r="H217" s="13">
        <v>2024</v>
      </c>
      <c r="I217" s="9">
        <v>3000000</v>
      </c>
      <c r="J217" s="10" t="s">
        <v>259</v>
      </c>
      <c r="K217" s="67"/>
      <c r="L217" s="91" t="s">
        <v>613</v>
      </c>
      <c r="M217" s="225"/>
      <c r="N217" s="266" t="e">
        <f>SEGURO!V27</f>
        <v>#DIV/0!</v>
      </c>
      <c r="O217" s="266" t="e">
        <f>SEGURO!AE27</f>
        <v>#DIV/0!</v>
      </c>
      <c r="P217" s="322">
        <f>SEGURO!AN27</f>
        <v>1</v>
      </c>
      <c r="Q217" s="266">
        <v>1</v>
      </c>
    </row>
    <row r="218" spans="1:17" ht="45.75" thickBot="1" x14ac:dyDescent="0.3">
      <c r="A218" s="151">
        <v>100</v>
      </c>
      <c r="B218" s="39" t="s">
        <v>365</v>
      </c>
      <c r="C218" s="35">
        <v>1</v>
      </c>
      <c r="D218" s="6" t="s">
        <v>366</v>
      </c>
      <c r="E218" s="6" t="s">
        <v>367</v>
      </c>
      <c r="F218" s="6" t="s">
        <v>352</v>
      </c>
      <c r="G218" s="8">
        <v>2023</v>
      </c>
      <c r="H218" s="13">
        <v>2024</v>
      </c>
      <c r="I218" s="9">
        <v>30000000</v>
      </c>
      <c r="J218" s="10" t="s">
        <v>259</v>
      </c>
      <c r="K218" s="67"/>
      <c r="L218" s="91" t="s">
        <v>696</v>
      </c>
      <c r="M218" s="225"/>
      <c r="N218" s="266">
        <f>SEGURO!V28</f>
        <v>0</v>
      </c>
      <c r="O218" s="266" t="e">
        <f>SEGURO!AE28</f>
        <v>#DIV/0!</v>
      </c>
      <c r="P218" s="322">
        <f>SEGURO!AN28</f>
        <v>1</v>
      </c>
      <c r="Q218" s="266">
        <v>1</v>
      </c>
    </row>
    <row r="219" spans="1:17" ht="45.75" thickBot="1" x14ac:dyDescent="0.3">
      <c r="A219" s="152">
        <v>101</v>
      </c>
      <c r="B219" s="240" t="s">
        <v>368</v>
      </c>
      <c r="C219" s="230">
        <v>1</v>
      </c>
      <c r="D219" s="231" t="s">
        <v>369</v>
      </c>
      <c r="E219" s="203" t="s">
        <v>370</v>
      </c>
      <c r="F219" s="203" t="s">
        <v>352</v>
      </c>
      <c r="G219" s="205">
        <v>2023</v>
      </c>
      <c r="H219" s="214">
        <v>2024</v>
      </c>
      <c r="I219" s="206">
        <v>10000000</v>
      </c>
      <c r="J219" s="207" t="s">
        <v>259</v>
      </c>
      <c r="K219" s="208"/>
      <c r="L219" s="91" t="s">
        <v>696</v>
      </c>
      <c r="M219" s="226"/>
      <c r="N219" s="264" t="e">
        <f>SEGURO!V29</f>
        <v>#DIV/0!</v>
      </c>
      <c r="O219" s="264" t="e">
        <f>SEGURO!AE29</f>
        <v>#DIV/0!</v>
      </c>
      <c r="P219" s="322">
        <f>SEGURO!AN29</f>
        <v>1</v>
      </c>
      <c r="Q219" s="264" t="e">
        <f>SEGURO!AW29</f>
        <v>#DIV/0!</v>
      </c>
    </row>
    <row r="221" spans="1:17" ht="17.100000000000001" customHeight="1" thickBot="1" x14ac:dyDescent="0.3"/>
    <row r="222" spans="1:17" ht="18" customHeight="1" thickBot="1" x14ac:dyDescent="0.3">
      <c r="A222" s="463" t="s">
        <v>0</v>
      </c>
      <c r="B222" s="464"/>
      <c r="C222" s="464"/>
      <c r="D222" s="464"/>
      <c r="E222" s="464"/>
      <c r="F222" s="464"/>
      <c r="G222" s="464"/>
      <c r="H222" s="464"/>
      <c r="I222" s="464"/>
      <c r="J222" s="464"/>
      <c r="K222" s="464"/>
      <c r="L222" s="464"/>
      <c r="M222" s="465"/>
      <c r="N222" s="530" t="s">
        <v>577</v>
      </c>
      <c r="O222" s="533" t="s">
        <v>578</v>
      </c>
      <c r="P222" s="536" t="s">
        <v>579</v>
      </c>
      <c r="Q222" s="524" t="s">
        <v>622</v>
      </c>
    </row>
    <row r="223" spans="1:17" ht="16.5" customHeight="1" thickBot="1" x14ac:dyDescent="0.3">
      <c r="A223" s="463" t="s">
        <v>1</v>
      </c>
      <c r="B223" s="465"/>
      <c r="C223" s="463" t="s">
        <v>315</v>
      </c>
      <c r="D223" s="464"/>
      <c r="E223" s="464"/>
      <c r="F223" s="464"/>
      <c r="G223" s="464"/>
      <c r="H223" s="464"/>
      <c r="I223" s="464"/>
      <c r="J223" s="464"/>
      <c r="K223" s="464"/>
      <c r="L223" s="464"/>
      <c r="M223" s="465"/>
      <c r="N223" s="531"/>
      <c r="O223" s="534"/>
      <c r="P223" s="537"/>
      <c r="Q223" s="525"/>
    </row>
    <row r="224" spans="1:17" ht="16.5" customHeight="1" thickBot="1" x14ac:dyDescent="0.3">
      <c r="A224" s="463" t="s">
        <v>3</v>
      </c>
      <c r="B224" s="465"/>
      <c r="C224" s="463" t="s">
        <v>316</v>
      </c>
      <c r="D224" s="464"/>
      <c r="E224" s="464"/>
      <c r="F224" s="464"/>
      <c r="G224" s="464"/>
      <c r="H224" s="464"/>
      <c r="I224" s="464"/>
      <c r="J224" s="464"/>
      <c r="K224" s="464"/>
      <c r="L224" s="464"/>
      <c r="M224" s="465"/>
      <c r="N224" s="531"/>
      <c r="O224" s="534"/>
      <c r="P224" s="537"/>
      <c r="Q224" s="525"/>
    </row>
    <row r="225" spans="1:17" ht="16.5" thickBot="1" x14ac:dyDescent="0.3">
      <c r="A225" s="463" t="s">
        <v>5</v>
      </c>
      <c r="B225" s="465"/>
      <c r="C225" s="466" t="s">
        <v>373</v>
      </c>
      <c r="D225" s="471"/>
      <c r="E225" s="471"/>
      <c r="F225" s="471"/>
      <c r="G225" s="471"/>
      <c r="H225" s="471"/>
      <c r="I225" s="471"/>
      <c r="J225" s="472"/>
      <c r="K225" s="55" t="s">
        <v>7</v>
      </c>
      <c r="L225" s="460" t="s">
        <v>589</v>
      </c>
      <c r="M225" s="460" t="s">
        <v>652</v>
      </c>
      <c r="N225" s="531"/>
      <c r="O225" s="534"/>
      <c r="P225" s="537"/>
      <c r="Q225" s="525"/>
    </row>
    <row r="226" spans="1:17" ht="16.5" thickBot="1" x14ac:dyDescent="0.3">
      <c r="A226" s="458" t="s">
        <v>651</v>
      </c>
      <c r="B226" s="460" t="s">
        <v>8</v>
      </c>
      <c r="C226" s="460" t="s">
        <v>9</v>
      </c>
      <c r="D226" s="460" t="s">
        <v>10</v>
      </c>
      <c r="E226" s="460" t="s">
        <v>11</v>
      </c>
      <c r="F226" s="460" t="s">
        <v>12</v>
      </c>
      <c r="G226" s="55" t="s">
        <v>13</v>
      </c>
      <c r="H226" s="54"/>
      <c r="I226" s="56" t="s">
        <v>14</v>
      </c>
      <c r="J226" s="54"/>
      <c r="K226" s="469" t="s">
        <v>15</v>
      </c>
      <c r="L226" s="461"/>
      <c r="M226" s="461"/>
      <c r="N226" s="531"/>
      <c r="O226" s="534"/>
      <c r="P226" s="537"/>
      <c r="Q226" s="525"/>
    </row>
    <row r="227" spans="1:17" ht="16.5" thickBot="1" x14ac:dyDescent="0.3">
      <c r="A227" s="459"/>
      <c r="B227" s="462"/>
      <c r="C227" s="462"/>
      <c r="D227" s="462"/>
      <c r="E227" s="462"/>
      <c r="F227" s="462"/>
      <c r="G227" s="122" t="s">
        <v>16</v>
      </c>
      <c r="H227" s="122" t="s">
        <v>17</v>
      </c>
      <c r="I227" s="122" t="s">
        <v>18</v>
      </c>
      <c r="J227" s="122" t="s">
        <v>19</v>
      </c>
      <c r="K227" s="470"/>
      <c r="L227" s="462"/>
      <c r="M227" s="462"/>
      <c r="N227" s="532"/>
      <c r="O227" s="535"/>
      <c r="P227" s="538"/>
      <c r="Q227" s="526"/>
    </row>
    <row r="228" spans="1:17" ht="48" thickBot="1" x14ac:dyDescent="0.3">
      <c r="A228" s="148">
        <v>102</v>
      </c>
      <c r="B228" s="197" t="s">
        <v>374</v>
      </c>
      <c r="C228" s="197" t="s">
        <v>375</v>
      </c>
      <c r="D228" s="197" t="s">
        <v>376</v>
      </c>
      <c r="E228" s="197" t="s">
        <v>377</v>
      </c>
      <c r="F228" s="197" t="s">
        <v>378</v>
      </c>
      <c r="G228" s="129">
        <v>2023</v>
      </c>
      <c r="H228" s="211">
        <v>2021</v>
      </c>
      <c r="I228" s="199">
        <v>4000000</v>
      </c>
      <c r="J228" s="200"/>
      <c r="K228" s="201"/>
      <c r="L228" s="275" t="s">
        <v>85</v>
      </c>
      <c r="M228" s="224"/>
      <c r="N228" s="263">
        <f>SEGURO!V38</f>
        <v>0</v>
      </c>
      <c r="O228" s="263">
        <f>SEGURO!AE38</f>
        <v>0</v>
      </c>
      <c r="P228" s="322">
        <f>SEGURO!AN38</f>
        <v>1</v>
      </c>
      <c r="Q228" s="263">
        <v>1</v>
      </c>
    </row>
    <row r="229" spans="1:17" ht="32.25" thickBot="1" x14ac:dyDescent="0.3">
      <c r="A229" s="151">
        <v>103</v>
      </c>
      <c r="B229" s="6" t="s">
        <v>379</v>
      </c>
      <c r="C229" s="6" t="s">
        <v>380</v>
      </c>
      <c r="D229" s="6" t="s">
        <v>376</v>
      </c>
      <c r="E229" s="6" t="s">
        <v>381</v>
      </c>
      <c r="F229" s="6" t="s">
        <v>378</v>
      </c>
      <c r="G229" s="8">
        <v>2023</v>
      </c>
      <c r="H229" s="13">
        <v>2024</v>
      </c>
      <c r="I229" s="9">
        <v>5000000</v>
      </c>
      <c r="J229" s="10"/>
      <c r="K229" s="67"/>
      <c r="L229" s="91" t="s">
        <v>615</v>
      </c>
      <c r="M229" s="225"/>
      <c r="N229" s="266">
        <f>SEGURO!V39</f>
        <v>0</v>
      </c>
      <c r="O229" s="266">
        <f>SEGURO!AE39</f>
        <v>0</v>
      </c>
      <c r="P229" s="322">
        <f>SEGURO!AN39</f>
        <v>1</v>
      </c>
      <c r="Q229" s="266">
        <v>1</v>
      </c>
    </row>
    <row r="230" spans="1:17" ht="63.75" thickBot="1" x14ac:dyDescent="0.3">
      <c r="A230" s="151">
        <v>104</v>
      </c>
      <c r="B230" s="6" t="s">
        <v>673</v>
      </c>
      <c r="C230" s="6" t="s">
        <v>382</v>
      </c>
      <c r="D230" s="6" t="s">
        <v>376</v>
      </c>
      <c r="E230" s="6" t="s">
        <v>377</v>
      </c>
      <c r="F230" s="6" t="s">
        <v>378</v>
      </c>
      <c r="G230" s="8">
        <v>2023</v>
      </c>
      <c r="H230" s="8">
        <v>2024</v>
      </c>
      <c r="I230" s="9">
        <v>30000000</v>
      </c>
      <c r="J230" s="10"/>
      <c r="K230" s="67"/>
      <c r="L230" s="91" t="s">
        <v>85</v>
      </c>
      <c r="M230" s="225"/>
      <c r="N230" s="266">
        <f>SEGURO!V40</f>
        <v>0</v>
      </c>
      <c r="O230" s="266" t="e">
        <f>SEGURO!AE40</f>
        <v>#DIV/0!</v>
      </c>
      <c r="P230" s="322">
        <f>SEGURO!AN40</f>
        <v>1</v>
      </c>
      <c r="Q230" s="266">
        <v>1</v>
      </c>
    </row>
    <row r="231" spans="1:17" ht="63.75" thickBot="1" x14ac:dyDescent="0.3">
      <c r="A231" s="148">
        <v>105</v>
      </c>
      <c r="B231" s="6" t="s">
        <v>383</v>
      </c>
      <c r="C231" s="6" t="s">
        <v>382</v>
      </c>
      <c r="D231" s="6" t="s">
        <v>376</v>
      </c>
      <c r="E231" s="6" t="s">
        <v>377</v>
      </c>
      <c r="F231" s="6" t="s">
        <v>378</v>
      </c>
      <c r="G231" s="8">
        <v>2023</v>
      </c>
      <c r="H231" s="13">
        <v>2024</v>
      </c>
      <c r="I231" s="9">
        <v>2000000</v>
      </c>
      <c r="J231" s="10"/>
      <c r="K231" s="67"/>
      <c r="L231" s="91" t="s">
        <v>85</v>
      </c>
      <c r="M231" s="225"/>
      <c r="N231" s="266" t="e">
        <f>SEGURO!V41</f>
        <v>#DIV/0!</v>
      </c>
      <c r="O231" s="266" t="e">
        <f>SEGURO!AE41</f>
        <v>#DIV/0!</v>
      </c>
      <c r="P231" s="322">
        <f>SEGURO!AN41</f>
        <v>1</v>
      </c>
      <c r="Q231" s="266">
        <v>1</v>
      </c>
    </row>
    <row r="232" spans="1:17" ht="90" customHeight="1" thickBot="1" x14ac:dyDescent="0.3">
      <c r="A232" s="151">
        <v>106</v>
      </c>
      <c r="B232" s="6" t="s">
        <v>384</v>
      </c>
      <c r="C232" s="6" t="s">
        <v>385</v>
      </c>
      <c r="D232" s="6" t="s">
        <v>386</v>
      </c>
      <c r="E232" s="6" t="s">
        <v>372</v>
      </c>
      <c r="F232" s="6" t="s">
        <v>378</v>
      </c>
      <c r="G232" s="8">
        <v>2023</v>
      </c>
      <c r="H232" s="13">
        <v>2024</v>
      </c>
      <c r="I232" s="9">
        <v>3000000</v>
      </c>
      <c r="J232" s="10" t="s">
        <v>387</v>
      </c>
      <c r="K232" s="67"/>
      <c r="L232" s="91" t="s">
        <v>616</v>
      </c>
      <c r="M232" s="225"/>
      <c r="N232" s="266">
        <f>SEGURO!V42</f>
        <v>0</v>
      </c>
      <c r="O232" s="266" t="e">
        <f>SEGURO!AE42</f>
        <v>#DIV/0!</v>
      </c>
      <c r="P232" s="322">
        <f>SEGURO!AN42</f>
        <v>1</v>
      </c>
      <c r="Q232" s="266">
        <v>1</v>
      </c>
    </row>
    <row r="233" spans="1:17" ht="79.5" thickBot="1" x14ac:dyDescent="0.3">
      <c r="A233" s="151">
        <v>107</v>
      </c>
      <c r="B233" s="6" t="s">
        <v>388</v>
      </c>
      <c r="C233" s="6" t="s">
        <v>389</v>
      </c>
      <c r="D233" s="6" t="s">
        <v>390</v>
      </c>
      <c r="E233" s="6" t="s">
        <v>372</v>
      </c>
      <c r="F233" s="6" t="s">
        <v>378</v>
      </c>
      <c r="G233" s="8">
        <v>2023</v>
      </c>
      <c r="H233" s="13">
        <v>2024</v>
      </c>
      <c r="I233" s="9">
        <v>3000000</v>
      </c>
      <c r="J233" s="10" t="s">
        <v>387</v>
      </c>
      <c r="K233" s="67"/>
      <c r="L233" s="91" t="s">
        <v>85</v>
      </c>
      <c r="M233" s="225"/>
      <c r="N233" s="266">
        <f>SEGURO!V43</f>
        <v>0</v>
      </c>
      <c r="O233" s="266" t="e">
        <f>SEGURO!AE43</f>
        <v>#DIV/0!</v>
      </c>
      <c r="P233" s="322">
        <f>SEGURO!AN43</f>
        <v>1</v>
      </c>
      <c r="Q233" s="266">
        <v>1</v>
      </c>
    </row>
    <row r="234" spans="1:17" ht="95.25" thickBot="1" x14ac:dyDescent="0.3">
      <c r="A234" s="148">
        <v>108</v>
      </c>
      <c r="B234" s="6" t="s">
        <v>391</v>
      </c>
      <c r="C234" s="6" t="s">
        <v>392</v>
      </c>
      <c r="D234" s="6" t="s">
        <v>393</v>
      </c>
      <c r="E234" s="6" t="s">
        <v>372</v>
      </c>
      <c r="F234" s="6" t="s">
        <v>378</v>
      </c>
      <c r="G234" s="8">
        <v>2023</v>
      </c>
      <c r="H234" s="13">
        <v>2024</v>
      </c>
      <c r="I234" s="9">
        <v>2000000</v>
      </c>
      <c r="J234" s="10" t="s">
        <v>387</v>
      </c>
      <c r="K234" s="67"/>
      <c r="L234" s="91" t="s">
        <v>615</v>
      </c>
      <c r="M234" s="225"/>
      <c r="N234" s="266">
        <f>SEGURO!V44</f>
        <v>0</v>
      </c>
      <c r="O234" s="266" t="e">
        <f>SEGURO!AE44</f>
        <v>#DIV/0!</v>
      </c>
      <c r="P234" s="322">
        <f>SEGURO!AN44</f>
        <v>1</v>
      </c>
      <c r="Q234" s="266">
        <v>1</v>
      </c>
    </row>
    <row r="235" spans="1:17" ht="79.5" thickBot="1" x14ac:dyDescent="0.3">
      <c r="A235" s="151">
        <v>109</v>
      </c>
      <c r="B235" s="203" t="s">
        <v>394</v>
      </c>
      <c r="C235" s="203" t="s">
        <v>392</v>
      </c>
      <c r="D235" s="203" t="s">
        <v>386</v>
      </c>
      <c r="E235" s="203" t="s">
        <v>372</v>
      </c>
      <c r="F235" s="203" t="s">
        <v>378</v>
      </c>
      <c r="G235" s="205">
        <v>2023</v>
      </c>
      <c r="H235" s="214">
        <v>2024</v>
      </c>
      <c r="I235" s="206">
        <v>3000000</v>
      </c>
      <c r="J235" s="207" t="s">
        <v>395</v>
      </c>
      <c r="K235" s="208"/>
      <c r="L235" s="276" t="s">
        <v>615</v>
      </c>
      <c r="M235" s="226"/>
      <c r="N235" s="264">
        <f>SEGURO!V45</f>
        <v>0</v>
      </c>
      <c r="O235" s="264" t="e">
        <f>SEGURO!AE45</f>
        <v>#DIV/0!</v>
      </c>
      <c r="P235" s="322">
        <f>SEGURO!AN45</f>
        <v>1</v>
      </c>
      <c r="Q235" s="264">
        <v>1</v>
      </c>
    </row>
    <row r="236" spans="1:17" ht="16.5" thickBot="1" x14ac:dyDescent="0.3">
      <c r="B236" s="28"/>
      <c r="C236" s="28"/>
      <c r="D236" s="28"/>
      <c r="E236" s="28"/>
      <c r="F236" s="28"/>
      <c r="G236" s="29"/>
      <c r="H236" s="30"/>
      <c r="I236" s="40"/>
      <c r="J236" s="41"/>
    </row>
    <row r="237" spans="1:17" ht="18" customHeight="1" thickBot="1" x14ac:dyDescent="0.3">
      <c r="A237" s="463" t="s">
        <v>0</v>
      </c>
      <c r="B237" s="464"/>
      <c r="C237" s="464"/>
      <c r="D237" s="464"/>
      <c r="E237" s="464"/>
      <c r="F237" s="464"/>
      <c r="G237" s="464"/>
      <c r="H237" s="464"/>
      <c r="I237" s="464"/>
      <c r="J237" s="464"/>
      <c r="K237" s="464"/>
      <c r="L237" s="464"/>
      <c r="M237" s="465"/>
      <c r="N237" s="530" t="s">
        <v>577</v>
      </c>
      <c r="O237" s="533" t="s">
        <v>578</v>
      </c>
      <c r="P237" s="536" t="s">
        <v>579</v>
      </c>
      <c r="Q237" s="524" t="s">
        <v>622</v>
      </c>
    </row>
    <row r="238" spans="1:17" ht="16.5" customHeight="1" thickBot="1" x14ac:dyDescent="0.3">
      <c r="A238" s="463" t="s">
        <v>1</v>
      </c>
      <c r="B238" s="465"/>
      <c r="C238" s="463" t="s">
        <v>315</v>
      </c>
      <c r="D238" s="464"/>
      <c r="E238" s="464"/>
      <c r="F238" s="464"/>
      <c r="G238" s="464"/>
      <c r="H238" s="464"/>
      <c r="I238" s="464"/>
      <c r="J238" s="464"/>
      <c r="K238" s="464"/>
      <c r="L238" s="464"/>
      <c r="M238" s="465"/>
      <c r="N238" s="531"/>
      <c r="O238" s="534"/>
      <c r="P238" s="537"/>
      <c r="Q238" s="525"/>
    </row>
    <row r="239" spans="1:17" ht="16.5" customHeight="1" thickBot="1" x14ac:dyDescent="0.3">
      <c r="A239" s="463" t="s">
        <v>3</v>
      </c>
      <c r="B239" s="465"/>
      <c r="C239" s="463" t="s">
        <v>316</v>
      </c>
      <c r="D239" s="464"/>
      <c r="E239" s="464"/>
      <c r="F239" s="464"/>
      <c r="G239" s="464"/>
      <c r="H239" s="464"/>
      <c r="I239" s="464"/>
      <c r="J239" s="464"/>
      <c r="K239" s="464"/>
      <c r="L239" s="464"/>
      <c r="M239" s="465"/>
      <c r="N239" s="531"/>
      <c r="O239" s="534"/>
      <c r="P239" s="537"/>
      <c r="Q239" s="525"/>
    </row>
    <row r="240" spans="1:17" ht="16.5" thickBot="1" x14ac:dyDescent="0.3">
      <c r="A240" s="463" t="s">
        <v>5</v>
      </c>
      <c r="B240" s="465"/>
      <c r="C240" s="466" t="s">
        <v>396</v>
      </c>
      <c r="D240" s="467"/>
      <c r="E240" s="467"/>
      <c r="F240" s="467"/>
      <c r="G240" s="467"/>
      <c r="H240" s="467"/>
      <c r="I240" s="467"/>
      <c r="J240" s="468"/>
      <c r="K240" s="55" t="s">
        <v>7</v>
      </c>
      <c r="L240" s="460" t="s">
        <v>589</v>
      </c>
      <c r="M240" s="460" t="s">
        <v>652</v>
      </c>
      <c r="N240" s="531"/>
      <c r="O240" s="534"/>
      <c r="P240" s="537"/>
      <c r="Q240" s="525"/>
    </row>
    <row r="241" spans="1:17" ht="17.100000000000001" customHeight="1" thickBot="1" x14ac:dyDescent="0.3">
      <c r="A241" s="458" t="s">
        <v>651</v>
      </c>
      <c r="B241" s="460" t="s">
        <v>8</v>
      </c>
      <c r="C241" s="460" t="s">
        <v>9</v>
      </c>
      <c r="D241" s="460" t="s">
        <v>10</v>
      </c>
      <c r="E241" s="460" t="s">
        <v>11</v>
      </c>
      <c r="F241" s="460" t="s">
        <v>12</v>
      </c>
      <c r="G241" s="55" t="s">
        <v>13</v>
      </c>
      <c r="H241" s="54"/>
      <c r="I241" s="56" t="s">
        <v>14</v>
      </c>
      <c r="J241" s="54"/>
      <c r="K241" s="469" t="s">
        <v>15</v>
      </c>
      <c r="L241" s="461"/>
      <c r="M241" s="461"/>
      <c r="N241" s="531"/>
      <c r="O241" s="534"/>
      <c r="P241" s="537"/>
      <c r="Q241" s="525"/>
    </row>
    <row r="242" spans="1:17" ht="16.5" thickBot="1" x14ac:dyDescent="0.3">
      <c r="A242" s="459"/>
      <c r="B242" s="462"/>
      <c r="C242" s="462"/>
      <c r="D242" s="462"/>
      <c r="E242" s="462"/>
      <c r="F242" s="462"/>
      <c r="G242" s="122" t="s">
        <v>16</v>
      </c>
      <c r="H242" s="122" t="s">
        <v>17</v>
      </c>
      <c r="I242" s="122" t="s">
        <v>18</v>
      </c>
      <c r="J242" s="122" t="s">
        <v>19</v>
      </c>
      <c r="K242" s="470"/>
      <c r="L242" s="462"/>
      <c r="M242" s="462"/>
      <c r="N242" s="532"/>
      <c r="O242" s="535"/>
      <c r="P242" s="538"/>
      <c r="Q242" s="526"/>
    </row>
    <row r="243" spans="1:17" ht="63.75" thickBot="1" x14ac:dyDescent="0.3">
      <c r="A243" s="148">
        <v>110</v>
      </c>
      <c r="B243" s="197" t="s">
        <v>397</v>
      </c>
      <c r="C243" s="197" t="s">
        <v>398</v>
      </c>
      <c r="D243" s="197" t="s">
        <v>399</v>
      </c>
      <c r="E243" s="197" t="s">
        <v>400</v>
      </c>
      <c r="F243" s="197" t="s">
        <v>401</v>
      </c>
      <c r="G243" s="129">
        <v>2023</v>
      </c>
      <c r="H243" s="129">
        <v>2024</v>
      </c>
      <c r="I243" s="199">
        <v>40000000</v>
      </c>
      <c r="J243" s="200" t="s">
        <v>402</v>
      </c>
      <c r="K243" s="201"/>
      <c r="L243" s="275" t="s">
        <v>85</v>
      </c>
      <c r="M243" s="224"/>
      <c r="N243" s="263">
        <f>SEGURO!V53</f>
        <v>0</v>
      </c>
      <c r="O243" s="263">
        <f>SEGURO!AE53</f>
        <v>0</v>
      </c>
      <c r="P243" s="322">
        <f>SEGURO!AN53</f>
        <v>1</v>
      </c>
      <c r="Q243" s="263">
        <v>1</v>
      </c>
    </row>
    <row r="244" spans="1:17" ht="63.75" thickBot="1" x14ac:dyDescent="0.3">
      <c r="A244" s="151">
        <v>111</v>
      </c>
      <c r="B244" s="6" t="s">
        <v>403</v>
      </c>
      <c r="C244" s="6" t="s">
        <v>398</v>
      </c>
      <c r="D244" s="6" t="s">
        <v>404</v>
      </c>
      <c r="E244" s="6" t="s">
        <v>400</v>
      </c>
      <c r="F244" s="6" t="s">
        <v>405</v>
      </c>
      <c r="G244" s="8">
        <v>2023</v>
      </c>
      <c r="H244" s="8">
        <v>2024</v>
      </c>
      <c r="I244" s="9">
        <v>40000000</v>
      </c>
      <c r="J244" s="10" t="s">
        <v>402</v>
      </c>
      <c r="K244" s="67"/>
      <c r="L244" s="91" t="s">
        <v>85</v>
      </c>
      <c r="M244" s="225"/>
      <c r="N244" s="266">
        <f>SEGURO!V54</f>
        <v>0</v>
      </c>
      <c r="O244" s="266">
        <f>SEGURO!AE54</f>
        <v>0</v>
      </c>
      <c r="P244" s="322">
        <f>SEGURO!AN54</f>
        <v>1</v>
      </c>
      <c r="Q244" s="266">
        <v>1</v>
      </c>
    </row>
    <row r="245" spans="1:17" ht="63.75" thickBot="1" x14ac:dyDescent="0.3">
      <c r="A245" s="151">
        <v>112</v>
      </c>
      <c r="B245" s="6" t="s">
        <v>406</v>
      </c>
      <c r="C245" s="6" t="s">
        <v>407</v>
      </c>
      <c r="D245" s="6" t="s">
        <v>408</v>
      </c>
      <c r="E245" s="6" t="s">
        <v>400</v>
      </c>
      <c r="F245" s="6" t="s">
        <v>409</v>
      </c>
      <c r="G245" s="8">
        <v>2023</v>
      </c>
      <c r="H245" s="8">
        <v>2024</v>
      </c>
      <c r="I245" s="9">
        <v>40000000</v>
      </c>
      <c r="J245" s="10" t="s">
        <v>402</v>
      </c>
      <c r="K245" s="67"/>
      <c r="L245" s="91" t="s">
        <v>85</v>
      </c>
      <c r="M245" s="225"/>
      <c r="N245" s="266">
        <f>SEGURO!V55</f>
        <v>0</v>
      </c>
      <c r="O245" s="266">
        <f>SEGURO!AE55</f>
        <v>0</v>
      </c>
      <c r="P245" s="322">
        <f>SEGURO!AN55</f>
        <v>1</v>
      </c>
      <c r="Q245" s="266">
        <v>1</v>
      </c>
    </row>
    <row r="246" spans="1:17" ht="63.75" thickBot="1" x14ac:dyDescent="0.3">
      <c r="A246" s="152">
        <v>113</v>
      </c>
      <c r="B246" s="203" t="s">
        <v>410</v>
      </c>
      <c r="C246" s="203" t="s">
        <v>398</v>
      </c>
      <c r="D246" s="203" t="s">
        <v>411</v>
      </c>
      <c r="E246" s="203" t="s">
        <v>400</v>
      </c>
      <c r="F246" s="203" t="s">
        <v>401</v>
      </c>
      <c r="G246" s="205">
        <v>2023</v>
      </c>
      <c r="H246" s="205">
        <v>2024</v>
      </c>
      <c r="I246" s="206">
        <v>70000000</v>
      </c>
      <c r="J246" s="207" t="s">
        <v>402</v>
      </c>
      <c r="K246" s="215"/>
      <c r="L246" s="276" t="s">
        <v>85</v>
      </c>
      <c r="M246" s="226"/>
      <c r="N246" s="264">
        <f>SEGURO!V56</f>
        <v>0</v>
      </c>
      <c r="O246" s="264">
        <f>SEGURO!AE56</f>
        <v>0</v>
      </c>
      <c r="P246" s="322">
        <f>SEGURO!AN56</f>
        <v>1</v>
      </c>
      <c r="Q246" s="264">
        <v>1</v>
      </c>
    </row>
    <row r="247" spans="1:17" ht="15.75" thickBot="1" x14ac:dyDescent="0.3"/>
    <row r="248" spans="1:17" ht="17.100000000000001" customHeight="1" thickBot="1" x14ac:dyDescent="0.3">
      <c r="A248" s="450" t="s">
        <v>0</v>
      </c>
      <c r="B248" s="451"/>
      <c r="C248" s="451"/>
      <c r="D248" s="451"/>
      <c r="E248" s="451"/>
      <c r="F248" s="451"/>
      <c r="G248" s="451"/>
      <c r="H248" s="451"/>
      <c r="I248" s="451"/>
      <c r="J248" s="451"/>
      <c r="K248" s="451"/>
      <c r="L248" s="451"/>
      <c r="M248" s="452"/>
      <c r="N248" s="530" t="s">
        <v>577</v>
      </c>
      <c r="O248" s="533" t="s">
        <v>578</v>
      </c>
      <c r="P248" s="536" t="s">
        <v>579</v>
      </c>
      <c r="Q248" s="524" t="s">
        <v>622</v>
      </c>
    </row>
    <row r="249" spans="1:17" ht="16.5" thickBot="1" x14ac:dyDescent="0.3">
      <c r="A249" s="450" t="s">
        <v>1</v>
      </c>
      <c r="B249" s="452"/>
      <c r="C249" s="450" t="s">
        <v>412</v>
      </c>
      <c r="D249" s="451"/>
      <c r="E249" s="451"/>
      <c r="F249" s="451"/>
      <c r="G249" s="451"/>
      <c r="H249" s="451"/>
      <c r="I249" s="451"/>
      <c r="J249" s="451"/>
      <c r="K249" s="451"/>
      <c r="L249" s="451"/>
      <c r="M249" s="452"/>
      <c r="N249" s="531"/>
      <c r="O249" s="534"/>
      <c r="P249" s="537"/>
      <c r="Q249" s="525"/>
    </row>
    <row r="250" spans="1:17" ht="16.5" thickBot="1" x14ac:dyDescent="0.3">
      <c r="A250" s="450" t="s">
        <v>3</v>
      </c>
      <c r="B250" s="452"/>
      <c r="C250" s="450" t="s">
        <v>413</v>
      </c>
      <c r="D250" s="451"/>
      <c r="E250" s="451"/>
      <c r="F250" s="451"/>
      <c r="G250" s="451"/>
      <c r="H250" s="451"/>
      <c r="I250" s="451"/>
      <c r="J250" s="451"/>
      <c r="K250" s="451"/>
      <c r="L250" s="451"/>
      <c r="M250" s="452"/>
      <c r="N250" s="531"/>
      <c r="O250" s="534"/>
      <c r="P250" s="537"/>
      <c r="Q250" s="525"/>
    </row>
    <row r="251" spans="1:17" ht="16.5" thickBot="1" x14ac:dyDescent="0.3">
      <c r="A251" s="450" t="s">
        <v>5</v>
      </c>
      <c r="B251" s="452"/>
      <c r="C251" s="453" t="s">
        <v>414</v>
      </c>
      <c r="D251" s="454"/>
      <c r="E251" s="454"/>
      <c r="F251" s="454"/>
      <c r="G251" s="454"/>
      <c r="H251" s="454"/>
      <c r="I251" s="454"/>
      <c r="J251" s="455"/>
      <c r="K251" s="58" t="s">
        <v>7</v>
      </c>
      <c r="L251" s="447" t="s">
        <v>589</v>
      </c>
      <c r="M251" s="447" t="s">
        <v>652</v>
      </c>
      <c r="N251" s="531"/>
      <c r="O251" s="534"/>
      <c r="P251" s="537"/>
      <c r="Q251" s="525"/>
    </row>
    <row r="252" spans="1:17" ht="26.1" customHeight="1" thickBot="1" x14ac:dyDescent="0.3">
      <c r="A252" s="445" t="s">
        <v>651</v>
      </c>
      <c r="B252" s="447" t="s">
        <v>8</v>
      </c>
      <c r="C252" s="447" t="s">
        <v>9</v>
      </c>
      <c r="D252" s="447" t="s">
        <v>10</v>
      </c>
      <c r="E252" s="447" t="s">
        <v>11</v>
      </c>
      <c r="F252" s="447" t="s">
        <v>12</v>
      </c>
      <c r="G252" s="58" t="s">
        <v>13</v>
      </c>
      <c r="H252" s="57"/>
      <c r="I252" s="59" t="s">
        <v>14</v>
      </c>
      <c r="J252" s="57"/>
      <c r="K252" s="456" t="s">
        <v>15</v>
      </c>
      <c r="L252" s="448"/>
      <c r="M252" s="448"/>
      <c r="N252" s="531"/>
      <c r="O252" s="534"/>
      <c r="P252" s="537"/>
      <c r="Q252" s="525"/>
    </row>
    <row r="253" spans="1:17" ht="16.5" thickBot="1" x14ac:dyDescent="0.3">
      <c r="A253" s="446"/>
      <c r="B253" s="449"/>
      <c r="C253" s="449"/>
      <c r="D253" s="449"/>
      <c r="E253" s="449"/>
      <c r="F253" s="449"/>
      <c r="G253" s="123" t="s">
        <v>16</v>
      </c>
      <c r="H253" s="123" t="s">
        <v>17</v>
      </c>
      <c r="I253" s="123" t="s">
        <v>18</v>
      </c>
      <c r="J253" s="123" t="s">
        <v>19</v>
      </c>
      <c r="K253" s="457"/>
      <c r="L253" s="449"/>
      <c r="M253" s="449"/>
      <c r="N253" s="532"/>
      <c r="O253" s="535"/>
      <c r="P253" s="538"/>
      <c r="Q253" s="526"/>
    </row>
    <row r="254" spans="1:17" ht="79.5" thickBot="1" x14ac:dyDescent="0.3">
      <c r="A254" s="148">
        <v>114</v>
      </c>
      <c r="B254" s="234" t="s">
        <v>415</v>
      </c>
      <c r="C254" s="197" t="s">
        <v>416</v>
      </c>
      <c r="D254" s="197" t="s">
        <v>417</v>
      </c>
      <c r="E254" s="197" t="s">
        <v>418</v>
      </c>
      <c r="F254" s="197" t="s">
        <v>371</v>
      </c>
      <c r="G254" s="129">
        <v>2023</v>
      </c>
      <c r="H254" s="211">
        <v>2024</v>
      </c>
      <c r="I254" s="199">
        <v>120000000</v>
      </c>
      <c r="J254" s="200"/>
      <c r="K254" s="201"/>
      <c r="L254" s="275" t="s">
        <v>594</v>
      </c>
      <c r="M254" s="224"/>
      <c r="N254" s="263">
        <f>MODERNO!V7</f>
        <v>0</v>
      </c>
      <c r="O254" s="263" t="e">
        <f>MODERNO!AE7</f>
        <v>#DIV/0!</v>
      </c>
      <c r="P254" s="322">
        <f>MODERNO!AN7</f>
        <v>1</v>
      </c>
      <c r="Q254" s="263">
        <v>1</v>
      </c>
    </row>
    <row r="255" spans="1:17" ht="79.5" thickBot="1" x14ac:dyDescent="0.3">
      <c r="A255" s="151">
        <v>115</v>
      </c>
      <c r="B255" s="121" t="s">
        <v>419</v>
      </c>
      <c r="C255" s="6" t="s">
        <v>420</v>
      </c>
      <c r="D255" s="6" t="s">
        <v>421</v>
      </c>
      <c r="E255" s="6" t="s">
        <v>422</v>
      </c>
      <c r="F255" s="6" t="s">
        <v>371</v>
      </c>
      <c r="G255" s="8">
        <v>2023</v>
      </c>
      <c r="H255" s="13">
        <v>2024</v>
      </c>
      <c r="I255" s="9">
        <v>200000000</v>
      </c>
      <c r="J255" s="10"/>
      <c r="K255" s="67"/>
      <c r="L255" s="91" t="s">
        <v>594</v>
      </c>
      <c r="M255" s="225"/>
      <c r="N255" s="266">
        <f>MODERNO!V8</f>
        <v>0</v>
      </c>
      <c r="O255" s="266" t="e">
        <f>MODERNO!AE8</f>
        <v>#DIV/0!</v>
      </c>
      <c r="P255" s="322">
        <f>MODERNO!AN8</f>
        <v>1</v>
      </c>
      <c r="Q255" s="266">
        <v>1</v>
      </c>
    </row>
    <row r="256" spans="1:17" ht="63.75" thickBot="1" x14ac:dyDescent="0.3">
      <c r="A256" s="148">
        <v>116</v>
      </c>
      <c r="B256" s="121" t="s">
        <v>669</v>
      </c>
      <c r="C256" s="6" t="s">
        <v>670</v>
      </c>
      <c r="D256" s="6" t="s">
        <v>672</v>
      </c>
      <c r="E256" s="6" t="s">
        <v>671</v>
      </c>
      <c r="F256" s="6" t="s">
        <v>371</v>
      </c>
      <c r="G256" s="8">
        <v>2023</v>
      </c>
      <c r="H256" s="13">
        <v>2024</v>
      </c>
      <c r="I256" s="9">
        <v>17000000</v>
      </c>
      <c r="J256" s="10"/>
      <c r="K256" s="67"/>
      <c r="L256" s="91" t="s">
        <v>594</v>
      </c>
      <c r="M256" s="225"/>
      <c r="N256" s="266">
        <f>MODERNO!V9</f>
        <v>0</v>
      </c>
      <c r="O256" s="266" t="e">
        <f>MODERNO!AE9</f>
        <v>#DIV/0!</v>
      </c>
      <c r="P256" s="322">
        <f>MODERNO!AN9</f>
        <v>1</v>
      </c>
      <c r="Q256" s="266">
        <v>1</v>
      </c>
    </row>
    <row r="257" spans="1:17" ht="95.25" thickBot="1" x14ac:dyDescent="0.3">
      <c r="A257" s="151">
        <v>117</v>
      </c>
      <c r="B257" s="121" t="s">
        <v>423</v>
      </c>
      <c r="C257" s="6" t="s">
        <v>424</v>
      </c>
      <c r="D257" s="6" t="s">
        <v>425</v>
      </c>
      <c r="E257" s="6" t="s">
        <v>426</v>
      </c>
      <c r="F257" s="6" t="s">
        <v>371</v>
      </c>
      <c r="G257" s="8">
        <v>2023</v>
      </c>
      <c r="H257" s="13">
        <v>2024</v>
      </c>
      <c r="I257" s="9">
        <v>1250000000</v>
      </c>
      <c r="J257" s="10"/>
      <c r="K257" s="67"/>
      <c r="L257" s="91" t="s">
        <v>612</v>
      </c>
      <c r="M257" s="225"/>
      <c r="N257" s="266">
        <f>MODERNO!V10</f>
        <v>0</v>
      </c>
      <c r="O257" s="266" t="e">
        <f>MODERNO!AE10</f>
        <v>#DIV/0!</v>
      </c>
      <c r="P257" s="322">
        <f>MODERNO!AN10</f>
        <v>1</v>
      </c>
      <c r="Q257" s="266">
        <v>1</v>
      </c>
    </row>
    <row r="258" spans="1:17" ht="95.25" thickBot="1" x14ac:dyDescent="0.3">
      <c r="A258" s="148">
        <v>118</v>
      </c>
      <c r="B258" s="249" t="s">
        <v>427</v>
      </c>
      <c r="C258" s="203" t="s">
        <v>428</v>
      </c>
      <c r="D258" s="203" t="s">
        <v>429</v>
      </c>
      <c r="E258" s="203" t="s">
        <v>426</v>
      </c>
      <c r="F258" s="203" t="s">
        <v>371</v>
      </c>
      <c r="G258" s="205">
        <v>2023</v>
      </c>
      <c r="H258" s="214">
        <v>2024</v>
      </c>
      <c r="I258" s="206">
        <v>250000000</v>
      </c>
      <c r="J258" s="207"/>
      <c r="K258" s="208"/>
      <c r="L258" s="276" t="s">
        <v>612</v>
      </c>
      <c r="M258" s="226"/>
      <c r="N258" s="264">
        <f>MODERNO!V11</f>
        <v>0</v>
      </c>
      <c r="O258" s="264" t="e">
        <f>MODERNO!AE11</f>
        <v>#DIV/0!</v>
      </c>
      <c r="P258" s="322">
        <f>MODERNO!AN11</f>
        <v>1</v>
      </c>
      <c r="Q258" s="264">
        <v>1</v>
      </c>
    </row>
    <row r="259" spans="1:17" ht="15.75" thickBot="1" x14ac:dyDescent="0.3"/>
    <row r="260" spans="1:17" ht="17.100000000000001" customHeight="1" thickBot="1" x14ac:dyDescent="0.3">
      <c r="A260" s="435" t="s">
        <v>0</v>
      </c>
      <c r="B260" s="436"/>
      <c r="C260" s="436"/>
      <c r="D260" s="436"/>
      <c r="E260" s="436"/>
      <c r="F260" s="436"/>
      <c r="G260" s="436"/>
      <c r="H260" s="436"/>
      <c r="I260" s="436"/>
      <c r="J260" s="436"/>
      <c r="K260" s="436"/>
      <c r="L260" s="436"/>
      <c r="M260" s="437"/>
      <c r="N260" s="530" t="s">
        <v>577</v>
      </c>
      <c r="O260" s="533" t="s">
        <v>578</v>
      </c>
      <c r="P260" s="536" t="s">
        <v>579</v>
      </c>
      <c r="Q260" s="524" t="s">
        <v>622</v>
      </c>
    </row>
    <row r="261" spans="1:17" ht="18" customHeight="1" thickBot="1" x14ac:dyDescent="0.3">
      <c r="A261" s="435" t="s">
        <v>1</v>
      </c>
      <c r="B261" s="437"/>
      <c r="C261" s="435" t="s">
        <v>430</v>
      </c>
      <c r="D261" s="436"/>
      <c r="E261" s="436"/>
      <c r="F261" s="436"/>
      <c r="G261" s="436"/>
      <c r="H261" s="436"/>
      <c r="I261" s="436"/>
      <c r="J261" s="436"/>
      <c r="K261" s="436"/>
      <c r="L261" s="436"/>
      <c r="M261" s="437"/>
      <c r="N261" s="531"/>
      <c r="O261" s="534"/>
      <c r="P261" s="537"/>
      <c r="Q261" s="525"/>
    </row>
    <row r="262" spans="1:17" ht="16.5" thickBot="1" x14ac:dyDescent="0.3">
      <c r="A262" s="435" t="s">
        <v>3</v>
      </c>
      <c r="B262" s="437"/>
      <c r="C262" s="435" t="s">
        <v>431</v>
      </c>
      <c r="D262" s="436"/>
      <c r="E262" s="436"/>
      <c r="F262" s="436"/>
      <c r="G262" s="436"/>
      <c r="H262" s="436"/>
      <c r="I262" s="436"/>
      <c r="J262" s="436"/>
      <c r="K262" s="436"/>
      <c r="L262" s="436"/>
      <c r="M262" s="437"/>
      <c r="N262" s="531"/>
      <c r="O262" s="534"/>
      <c r="P262" s="537"/>
      <c r="Q262" s="525"/>
    </row>
    <row r="263" spans="1:17" ht="16.5" thickBot="1" x14ac:dyDescent="0.3">
      <c r="A263" s="435" t="s">
        <v>5</v>
      </c>
      <c r="B263" s="437"/>
      <c r="C263" s="438" t="s">
        <v>432</v>
      </c>
      <c r="D263" s="443"/>
      <c r="E263" s="443"/>
      <c r="F263" s="443"/>
      <c r="G263" s="443"/>
      <c r="H263" s="443"/>
      <c r="I263" s="443"/>
      <c r="J263" s="444"/>
      <c r="K263" s="61" t="s">
        <v>7</v>
      </c>
      <c r="L263" s="432" t="s">
        <v>589</v>
      </c>
      <c r="M263" s="432" t="s">
        <v>652</v>
      </c>
      <c r="N263" s="531"/>
      <c r="O263" s="534"/>
      <c r="P263" s="537"/>
      <c r="Q263" s="525"/>
    </row>
    <row r="264" spans="1:17" ht="16.5" thickBot="1" x14ac:dyDescent="0.3">
      <c r="A264" s="430" t="s">
        <v>651</v>
      </c>
      <c r="B264" s="432" t="s">
        <v>8</v>
      </c>
      <c r="C264" s="432" t="s">
        <v>9</v>
      </c>
      <c r="D264" s="432" t="s">
        <v>10</v>
      </c>
      <c r="E264" s="432" t="s">
        <v>11</v>
      </c>
      <c r="F264" s="432" t="s">
        <v>12</v>
      </c>
      <c r="G264" s="61" t="s">
        <v>13</v>
      </c>
      <c r="H264" s="60"/>
      <c r="I264" s="62" t="s">
        <v>14</v>
      </c>
      <c r="J264" s="60"/>
      <c r="K264" s="441" t="s">
        <v>15</v>
      </c>
      <c r="L264" s="433"/>
      <c r="M264" s="433"/>
      <c r="N264" s="531"/>
      <c r="O264" s="534"/>
      <c r="P264" s="537"/>
      <c r="Q264" s="525"/>
    </row>
    <row r="265" spans="1:17" ht="16.5" thickBot="1" x14ac:dyDescent="0.3">
      <c r="A265" s="431"/>
      <c r="B265" s="434"/>
      <c r="C265" s="434"/>
      <c r="D265" s="434"/>
      <c r="E265" s="434"/>
      <c r="F265" s="434"/>
      <c r="G265" s="124" t="s">
        <v>16</v>
      </c>
      <c r="H265" s="124" t="s">
        <v>17</v>
      </c>
      <c r="I265" s="124" t="s">
        <v>18</v>
      </c>
      <c r="J265" s="124" t="s">
        <v>19</v>
      </c>
      <c r="K265" s="442"/>
      <c r="L265" s="434"/>
      <c r="M265" s="434"/>
      <c r="N265" s="532"/>
      <c r="O265" s="535"/>
      <c r="P265" s="538"/>
      <c r="Q265" s="526"/>
    </row>
    <row r="266" spans="1:17" ht="111" thickBot="1" x14ac:dyDescent="0.3">
      <c r="A266" s="148">
        <v>119</v>
      </c>
      <c r="B266" s="197" t="s">
        <v>433</v>
      </c>
      <c r="C266" s="197" t="s">
        <v>668</v>
      </c>
      <c r="D266" s="197" t="s">
        <v>434</v>
      </c>
      <c r="E266" s="197" t="s">
        <v>435</v>
      </c>
      <c r="F266" s="197" t="s">
        <v>436</v>
      </c>
      <c r="G266" s="129">
        <v>2023</v>
      </c>
      <c r="H266" s="211">
        <v>2024</v>
      </c>
      <c r="I266" s="199">
        <v>5000000</v>
      </c>
      <c r="J266" s="200" t="s">
        <v>437</v>
      </c>
      <c r="K266" s="201"/>
      <c r="L266" s="275" t="s">
        <v>697</v>
      </c>
      <c r="M266" s="224"/>
      <c r="N266" s="263">
        <f>VERDE!V7</f>
        <v>0</v>
      </c>
      <c r="O266" s="263" t="e">
        <f>VERDE!AE7</f>
        <v>#DIV/0!</v>
      </c>
      <c r="P266" s="322">
        <f>VERDE!AN7</f>
        <v>1</v>
      </c>
      <c r="Q266" s="263">
        <v>1</v>
      </c>
    </row>
    <row r="267" spans="1:17" ht="95.25" thickBot="1" x14ac:dyDescent="0.3">
      <c r="A267" s="151">
        <v>120</v>
      </c>
      <c r="B267" s="6" t="s">
        <v>438</v>
      </c>
      <c r="C267" s="6">
        <v>4</v>
      </c>
      <c r="D267" s="6" t="s">
        <v>439</v>
      </c>
      <c r="E267" s="6" t="s">
        <v>440</v>
      </c>
      <c r="F267" s="6" t="s">
        <v>436</v>
      </c>
      <c r="G267" s="8">
        <v>2023</v>
      </c>
      <c r="H267" s="13">
        <v>2024</v>
      </c>
      <c r="I267" s="9">
        <v>50000000</v>
      </c>
      <c r="J267" s="10" t="s">
        <v>441</v>
      </c>
      <c r="K267" s="67"/>
      <c r="L267" s="275" t="s">
        <v>697</v>
      </c>
      <c r="M267" s="225"/>
      <c r="N267" s="266">
        <f>VERDE!V8</f>
        <v>0</v>
      </c>
      <c r="O267" s="266" t="e">
        <f>VERDE!AE8</f>
        <v>#DIV/0!</v>
      </c>
      <c r="P267" s="322">
        <f>VERDE!AN8</f>
        <v>1</v>
      </c>
      <c r="Q267" s="266">
        <v>1</v>
      </c>
    </row>
    <row r="268" spans="1:17" ht="63.75" thickBot="1" x14ac:dyDescent="0.3">
      <c r="A268" s="148">
        <v>121</v>
      </c>
      <c r="B268" s="6" t="s">
        <v>442</v>
      </c>
      <c r="C268" s="25" t="s">
        <v>667</v>
      </c>
      <c r="D268" s="6" t="s">
        <v>443</v>
      </c>
      <c r="E268" s="6" t="s">
        <v>444</v>
      </c>
      <c r="F268" s="6" t="s">
        <v>436</v>
      </c>
      <c r="G268" s="8">
        <v>2023</v>
      </c>
      <c r="H268" s="13">
        <v>2024</v>
      </c>
      <c r="I268" s="9">
        <v>7000000</v>
      </c>
      <c r="J268" s="10" t="s">
        <v>445</v>
      </c>
      <c r="K268" s="67"/>
      <c r="L268" s="275" t="s">
        <v>697</v>
      </c>
      <c r="M268" s="225"/>
      <c r="N268" s="266">
        <f>VERDE!V9</f>
        <v>0</v>
      </c>
      <c r="O268" s="266" t="e">
        <f>VERDE!AE9</f>
        <v>#DIV/0!</v>
      </c>
      <c r="P268" s="322">
        <f>VERDE!AN9</f>
        <v>0</v>
      </c>
      <c r="Q268" s="266">
        <v>0</v>
      </c>
    </row>
    <row r="269" spans="1:17" ht="48" thickBot="1" x14ac:dyDescent="0.3">
      <c r="A269" s="151">
        <v>122</v>
      </c>
      <c r="B269" s="6" t="s">
        <v>446</v>
      </c>
      <c r="C269" s="6">
        <v>1</v>
      </c>
      <c r="D269" s="6" t="s">
        <v>447</v>
      </c>
      <c r="E269" s="6" t="s">
        <v>448</v>
      </c>
      <c r="F269" s="6" t="s">
        <v>436</v>
      </c>
      <c r="G269" s="8">
        <v>2023</v>
      </c>
      <c r="H269" s="13">
        <v>2024</v>
      </c>
      <c r="I269" s="9">
        <v>3500000</v>
      </c>
      <c r="J269" s="10" t="s">
        <v>445</v>
      </c>
      <c r="K269" s="67"/>
      <c r="L269" s="275" t="s">
        <v>697</v>
      </c>
      <c r="M269" s="225"/>
      <c r="N269" s="266">
        <f>VERDE!V10</f>
        <v>0</v>
      </c>
      <c r="O269" s="266" t="e">
        <f>VERDE!AE10</f>
        <v>#DIV/0!</v>
      </c>
      <c r="P269" s="322">
        <f>VERDE!AN10</f>
        <v>0</v>
      </c>
      <c r="Q269" s="266">
        <v>0</v>
      </c>
    </row>
    <row r="270" spans="1:17" ht="63.75" thickBot="1" x14ac:dyDescent="0.3">
      <c r="A270" s="148">
        <v>123</v>
      </c>
      <c r="B270" s="6" t="s">
        <v>449</v>
      </c>
      <c r="C270" s="12">
        <v>0.9</v>
      </c>
      <c r="D270" s="6" t="s">
        <v>450</v>
      </c>
      <c r="E270" s="6" t="s">
        <v>451</v>
      </c>
      <c r="F270" s="6" t="s">
        <v>436</v>
      </c>
      <c r="G270" s="8">
        <v>2023</v>
      </c>
      <c r="H270" s="13">
        <v>2024</v>
      </c>
      <c r="I270" s="9">
        <v>2000000</v>
      </c>
      <c r="J270" s="10" t="s">
        <v>452</v>
      </c>
      <c r="K270" s="67"/>
      <c r="L270" s="275" t="s">
        <v>697</v>
      </c>
      <c r="M270" s="225"/>
      <c r="N270" s="266">
        <f>VERDE!V12</f>
        <v>0</v>
      </c>
      <c r="O270" s="266" t="e">
        <f>VERDE!AE12</f>
        <v>#DIV/0!</v>
      </c>
      <c r="P270" s="322">
        <f>VERDE!AN12</f>
        <v>1</v>
      </c>
      <c r="Q270" s="266">
        <v>1</v>
      </c>
    </row>
    <row r="271" spans="1:17" ht="48" thickBot="1" x14ac:dyDescent="0.3">
      <c r="A271" s="151">
        <v>124</v>
      </c>
      <c r="B271" s="6" t="s">
        <v>453</v>
      </c>
      <c r="C271" s="33">
        <v>12</v>
      </c>
      <c r="D271" s="6" t="s">
        <v>454</v>
      </c>
      <c r="E271" s="6" t="s">
        <v>455</v>
      </c>
      <c r="F271" s="6" t="s">
        <v>436</v>
      </c>
      <c r="G271" s="8">
        <v>2023</v>
      </c>
      <c r="H271" s="13">
        <v>2024</v>
      </c>
      <c r="I271" s="9">
        <v>50000000</v>
      </c>
      <c r="J271" s="10" t="s">
        <v>456</v>
      </c>
      <c r="K271" s="67"/>
      <c r="L271" s="275" t="s">
        <v>697</v>
      </c>
      <c r="M271" s="225"/>
      <c r="N271" s="266">
        <f>VERDE!V13</f>
        <v>0</v>
      </c>
      <c r="O271" s="266" t="e">
        <f>VERDE!AE13</f>
        <v>#DIV/0!</v>
      </c>
      <c r="P271" s="322">
        <f>VERDE!AN13</f>
        <v>1</v>
      </c>
      <c r="Q271" s="266">
        <v>1</v>
      </c>
    </row>
    <row r="272" spans="1:17" ht="63.75" thickBot="1" x14ac:dyDescent="0.3">
      <c r="A272" s="148">
        <v>125</v>
      </c>
      <c r="B272" s="203" t="s">
        <v>457</v>
      </c>
      <c r="C272" s="216">
        <v>1</v>
      </c>
      <c r="D272" s="203" t="s">
        <v>458</v>
      </c>
      <c r="E272" s="203" t="s">
        <v>459</v>
      </c>
      <c r="F272" s="203" t="s">
        <v>436</v>
      </c>
      <c r="G272" s="214">
        <v>2023</v>
      </c>
      <c r="H272" s="214">
        <v>2024</v>
      </c>
      <c r="I272" s="206">
        <v>15000000</v>
      </c>
      <c r="J272" s="207" t="s">
        <v>460</v>
      </c>
      <c r="K272" s="215"/>
      <c r="L272" s="275" t="s">
        <v>697</v>
      </c>
      <c r="M272" s="226"/>
      <c r="N272" s="264" t="e">
        <f>VERDE!#REF!</f>
        <v>#REF!</v>
      </c>
      <c r="O272" s="264" t="e">
        <f>VERDE!#REF!</f>
        <v>#REF!</v>
      </c>
      <c r="P272" s="322">
        <f>VERDE!AN13</f>
        <v>1</v>
      </c>
      <c r="Q272" s="264">
        <v>1</v>
      </c>
    </row>
    <row r="273" spans="1:17" ht="16.5" thickBot="1" x14ac:dyDescent="0.3">
      <c r="B273" s="18"/>
      <c r="C273" s="19"/>
      <c r="D273" s="19"/>
      <c r="E273" s="19"/>
      <c r="F273" s="19"/>
      <c r="G273" s="20"/>
      <c r="H273" s="21"/>
      <c r="I273" s="32"/>
      <c r="J273" s="23"/>
    </row>
    <row r="274" spans="1:17" ht="17.100000000000001" customHeight="1" thickBot="1" x14ac:dyDescent="0.3">
      <c r="A274" s="435" t="s">
        <v>0</v>
      </c>
      <c r="B274" s="436"/>
      <c r="C274" s="436"/>
      <c r="D274" s="436"/>
      <c r="E274" s="436"/>
      <c r="F274" s="436"/>
      <c r="G274" s="436"/>
      <c r="H274" s="436"/>
      <c r="I274" s="436"/>
      <c r="J274" s="436"/>
      <c r="K274" s="436"/>
      <c r="L274" s="436"/>
      <c r="M274" s="437"/>
      <c r="N274" s="530" t="s">
        <v>577</v>
      </c>
      <c r="O274" s="533" t="s">
        <v>578</v>
      </c>
      <c r="P274" s="536" t="s">
        <v>579</v>
      </c>
      <c r="Q274" s="524" t="s">
        <v>622</v>
      </c>
    </row>
    <row r="275" spans="1:17" ht="18" customHeight="1" thickBot="1" x14ac:dyDescent="0.3">
      <c r="A275" s="435" t="s">
        <v>1</v>
      </c>
      <c r="B275" s="437"/>
      <c r="C275" s="435" t="s">
        <v>430</v>
      </c>
      <c r="D275" s="436"/>
      <c r="E275" s="436"/>
      <c r="F275" s="436"/>
      <c r="G275" s="436"/>
      <c r="H275" s="436"/>
      <c r="I275" s="436"/>
      <c r="J275" s="436"/>
      <c r="K275" s="436"/>
      <c r="L275" s="436"/>
      <c r="M275" s="437"/>
      <c r="N275" s="531"/>
      <c r="O275" s="534"/>
      <c r="P275" s="537"/>
      <c r="Q275" s="525"/>
    </row>
    <row r="276" spans="1:17" ht="16.5" thickBot="1" x14ac:dyDescent="0.3">
      <c r="A276" s="435" t="s">
        <v>3</v>
      </c>
      <c r="B276" s="437"/>
      <c r="C276" s="435" t="s">
        <v>431</v>
      </c>
      <c r="D276" s="436"/>
      <c r="E276" s="436"/>
      <c r="F276" s="436"/>
      <c r="G276" s="436"/>
      <c r="H276" s="436"/>
      <c r="I276" s="436"/>
      <c r="J276" s="436"/>
      <c r="K276" s="436"/>
      <c r="L276" s="436"/>
      <c r="M276" s="437"/>
      <c r="N276" s="531"/>
      <c r="O276" s="534"/>
      <c r="P276" s="537"/>
      <c r="Q276" s="525"/>
    </row>
    <row r="277" spans="1:17" ht="16.5" thickBot="1" x14ac:dyDescent="0.3">
      <c r="A277" s="435" t="s">
        <v>5</v>
      </c>
      <c r="B277" s="437"/>
      <c r="C277" s="438" t="s">
        <v>461</v>
      </c>
      <c r="D277" s="439"/>
      <c r="E277" s="439"/>
      <c r="F277" s="439"/>
      <c r="G277" s="439"/>
      <c r="H277" s="439"/>
      <c r="I277" s="439"/>
      <c r="J277" s="440"/>
      <c r="K277" s="61" t="s">
        <v>7</v>
      </c>
      <c r="L277" s="432" t="s">
        <v>589</v>
      </c>
      <c r="M277" s="432" t="s">
        <v>652</v>
      </c>
      <c r="N277" s="531"/>
      <c r="O277" s="534"/>
      <c r="P277" s="537"/>
      <c r="Q277" s="525"/>
    </row>
    <row r="278" spans="1:17" ht="16.5" thickBot="1" x14ac:dyDescent="0.3">
      <c r="A278" s="430" t="s">
        <v>651</v>
      </c>
      <c r="B278" s="432" t="s">
        <v>8</v>
      </c>
      <c r="C278" s="432" t="s">
        <v>9</v>
      </c>
      <c r="D278" s="432" t="s">
        <v>10</v>
      </c>
      <c r="E278" s="432" t="s">
        <v>11</v>
      </c>
      <c r="F278" s="432" t="s">
        <v>12</v>
      </c>
      <c r="G278" s="61" t="s">
        <v>13</v>
      </c>
      <c r="H278" s="60"/>
      <c r="I278" s="62" t="s">
        <v>14</v>
      </c>
      <c r="J278" s="60"/>
      <c r="K278" s="441" t="s">
        <v>15</v>
      </c>
      <c r="L278" s="433"/>
      <c r="M278" s="433"/>
      <c r="N278" s="531"/>
      <c r="O278" s="534"/>
      <c r="P278" s="537"/>
      <c r="Q278" s="525"/>
    </row>
    <row r="279" spans="1:17" ht="16.5" thickBot="1" x14ac:dyDescent="0.3">
      <c r="A279" s="431"/>
      <c r="B279" s="434"/>
      <c r="C279" s="434"/>
      <c r="D279" s="434"/>
      <c r="E279" s="434"/>
      <c r="F279" s="434"/>
      <c r="G279" s="124" t="s">
        <v>16</v>
      </c>
      <c r="H279" s="124" t="s">
        <v>17</v>
      </c>
      <c r="I279" s="124" t="s">
        <v>18</v>
      </c>
      <c r="J279" s="124" t="s">
        <v>19</v>
      </c>
      <c r="K279" s="442"/>
      <c r="L279" s="434"/>
      <c r="M279" s="434"/>
      <c r="N279" s="532"/>
      <c r="O279" s="535"/>
      <c r="P279" s="538"/>
      <c r="Q279" s="526"/>
    </row>
    <row r="280" spans="1:17" ht="111" thickBot="1" x14ac:dyDescent="0.3">
      <c r="A280" s="148">
        <v>126</v>
      </c>
      <c r="B280" s="218" t="s">
        <v>665</v>
      </c>
      <c r="C280" s="197">
        <v>12</v>
      </c>
      <c r="D280" s="197" t="s">
        <v>462</v>
      </c>
      <c r="E280" s="197" t="s">
        <v>463</v>
      </c>
      <c r="F280" s="197" t="s">
        <v>464</v>
      </c>
      <c r="G280" s="129">
        <v>2023</v>
      </c>
      <c r="H280" s="211">
        <v>2024</v>
      </c>
      <c r="I280" s="199">
        <v>2000000</v>
      </c>
      <c r="J280" s="200"/>
      <c r="K280" s="201"/>
      <c r="L280" s="275" t="s">
        <v>591</v>
      </c>
      <c r="M280" s="224"/>
      <c r="N280" s="263">
        <f>VERDE!V21</f>
        <v>0</v>
      </c>
      <c r="O280" s="263" t="e">
        <f>VERDE!AE21</f>
        <v>#DIV/0!</v>
      </c>
      <c r="P280" s="322">
        <f>VERDE!AN21</f>
        <v>1</v>
      </c>
      <c r="Q280" s="263">
        <v>1</v>
      </c>
    </row>
    <row r="281" spans="1:17" ht="32.25" thickBot="1" x14ac:dyDescent="0.3">
      <c r="A281" s="151">
        <v>127</v>
      </c>
      <c r="B281" s="25" t="s">
        <v>465</v>
      </c>
      <c r="C281" s="6">
        <v>12</v>
      </c>
      <c r="D281" s="6" t="s">
        <v>466</v>
      </c>
      <c r="E281" s="6" t="s">
        <v>467</v>
      </c>
      <c r="F281" s="6" t="s">
        <v>464</v>
      </c>
      <c r="G281" s="8">
        <v>2023</v>
      </c>
      <c r="H281" s="13">
        <v>2024</v>
      </c>
      <c r="I281" s="9">
        <v>3000000</v>
      </c>
      <c r="J281" s="10"/>
      <c r="K281" s="67"/>
      <c r="L281" s="91" t="s">
        <v>591</v>
      </c>
      <c r="M281" s="225"/>
      <c r="N281" s="266">
        <f>VERDE!V22</f>
        <v>0</v>
      </c>
      <c r="O281" s="266" t="e">
        <f>VERDE!AE22</f>
        <v>#DIV/0!</v>
      </c>
      <c r="P281" s="322">
        <f>VERDE!AN22</f>
        <v>1</v>
      </c>
      <c r="Q281" s="266">
        <v>1</v>
      </c>
    </row>
    <row r="282" spans="1:17" ht="63.75" thickBot="1" x14ac:dyDescent="0.3">
      <c r="A282" s="151">
        <v>128</v>
      </c>
      <c r="B282" s="25" t="s">
        <v>468</v>
      </c>
      <c r="C282" s="12">
        <v>1</v>
      </c>
      <c r="D282" s="6" t="s">
        <v>469</v>
      </c>
      <c r="E282" s="6" t="s">
        <v>470</v>
      </c>
      <c r="F282" s="6" t="s">
        <v>464</v>
      </c>
      <c r="G282" s="8">
        <v>2023</v>
      </c>
      <c r="H282" s="13">
        <v>2024</v>
      </c>
      <c r="I282" s="9">
        <v>1000000</v>
      </c>
      <c r="J282" s="10"/>
      <c r="K282" s="67"/>
      <c r="L282" s="91" t="s">
        <v>648</v>
      </c>
      <c r="M282" s="225"/>
      <c r="N282" s="266">
        <f>VERDE!V23</f>
        <v>0</v>
      </c>
      <c r="O282" s="266" t="e">
        <f>VERDE!AE23</f>
        <v>#DIV/0!</v>
      </c>
      <c r="P282" s="322">
        <f>VERDE!AN23</f>
        <v>1</v>
      </c>
      <c r="Q282" s="266">
        <v>1</v>
      </c>
    </row>
    <row r="283" spans="1:17" ht="63" x14ac:dyDescent="0.25">
      <c r="A283" s="151">
        <v>129</v>
      </c>
      <c r="B283" s="25" t="s">
        <v>666</v>
      </c>
      <c r="C283" s="12">
        <v>0.2</v>
      </c>
      <c r="D283" s="6" t="s">
        <v>471</v>
      </c>
      <c r="E283" s="6" t="s">
        <v>472</v>
      </c>
      <c r="F283" s="6" t="s">
        <v>464</v>
      </c>
      <c r="G283" s="8">
        <v>2023</v>
      </c>
      <c r="H283" s="13">
        <v>2024</v>
      </c>
      <c r="I283" s="9">
        <v>10000000</v>
      </c>
      <c r="J283" s="10"/>
      <c r="K283" s="67"/>
      <c r="L283" s="91" t="s">
        <v>591</v>
      </c>
      <c r="M283" s="225"/>
      <c r="N283" s="266" t="e">
        <f>VERDE!V24</f>
        <v>#DIV/0!</v>
      </c>
      <c r="O283" s="266" t="e">
        <f>VERDE!AE24</f>
        <v>#DIV/0!</v>
      </c>
      <c r="P283" s="322">
        <f>VERDE!AN24</f>
        <v>1</v>
      </c>
      <c r="Q283" s="266">
        <v>1</v>
      </c>
    </row>
    <row r="284" spans="1:17" ht="16.5" thickBot="1" x14ac:dyDescent="0.3">
      <c r="B284" s="37"/>
      <c r="C284" s="28"/>
      <c r="D284" s="28"/>
      <c r="E284" s="28"/>
      <c r="F284" s="28"/>
      <c r="G284" s="29"/>
      <c r="H284" s="30"/>
      <c r="I284" s="31"/>
      <c r="J284" s="41"/>
    </row>
    <row r="285" spans="1:17" ht="17.100000000000001" customHeight="1" thickBot="1" x14ac:dyDescent="0.3">
      <c r="A285" s="435" t="s">
        <v>0</v>
      </c>
      <c r="B285" s="436"/>
      <c r="C285" s="436"/>
      <c r="D285" s="436"/>
      <c r="E285" s="436"/>
      <c r="F285" s="436"/>
      <c r="G285" s="436"/>
      <c r="H285" s="436"/>
      <c r="I285" s="436"/>
      <c r="J285" s="436"/>
      <c r="K285" s="436"/>
      <c r="L285" s="436"/>
      <c r="M285" s="437"/>
      <c r="N285" s="530" t="s">
        <v>577</v>
      </c>
      <c r="O285" s="533" t="s">
        <v>578</v>
      </c>
      <c r="P285" s="536" t="s">
        <v>579</v>
      </c>
      <c r="Q285" s="524" t="s">
        <v>622</v>
      </c>
    </row>
    <row r="286" spans="1:17" ht="18" customHeight="1" thickBot="1" x14ac:dyDescent="0.3">
      <c r="A286" s="435" t="s">
        <v>1</v>
      </c>
      <c r="B286" s="437"/>
      <c r="C286" s="435" t="s">
        <v>430</v>
      </c>
      <c r="D286" s="436"/>
      <c r="E286" s="436"/>
      <c r="F286" s="436"/>
      <c r="G286" s="436"/>
      <c r="H286" s="436"/>
      <c r="I286" s="436"/>
      <c r="J286" s="436"/>
      <c r="K286" s="436"/>
      <c r="L286" s="436"/>
      <c r="M286" s="437"/>
      <c r="N286" s="531"/>
      <c r="O286" s="534"/>
      <c r="P286" s="537"/>
      <c r="Q286" s="525"/>
    </row>
    <row r="287" spans="1:17" ht="16.5" thickBot="1" x14ac:dyDescent="0.3">
      <c r="A287" s="435" t="s">
        <v>3</v>
      </c>
      <c r="B287" s="437"/>
      <c r="C287" s="435" t="s">
        <v>431</v>
      </c>
      <c r="D287" s="436"/>
      <c r="E287" s="436"/>
      <c r="F287" s="436"/>
      <c r="G287" s="436"/>
      <c r="H287" s="436"/>
      <c r="I287" s="436"/>
      <c r="J287" s="436"/>
      <c r="K287" s="436"/>
      <c r="L287" s="436"/>
      <c r="M287" s="437"/>
      <c r="N287" s="531"/>
      <c r="O287" s="534"/>
      <c r="P287" s="537"/>
      <c r="Q287" s="525"/>
    </row>
    <row r="288" spans="1:17" ht="16.5" thickBot="1" x14ac:dyDescent="0.3">
      <c r="A288" s="435" t="s">
        <v>5</v>
      </c>
      <c r="B288" s="437"/>
      <c r="C288" s="438" t="s">
        <v>473</v>
      </c>
      <c r="D288" s="439"/>
      <c r="E288" s="439"/>
      <c r="F288" s="439"/>
      <c r="G288" s="439"/>
      <c r="H288" s="439"/>
      <c r="I288" s="439"/>
      <c r="J288" s="440"/>
      <c r="K288" s="61" t="s">
        <v>7</v>
      </c>
      <c r="L288" s="432" t="s">
        <v>589</v>
      </c>
      <c r="M288" s="432" t="s">
        <v>652</v>
      </c>
      <c r="N288" s="531"/>
      <c r="O288" s="534"/>
      <c r="P288" s="537"/>
      <c r="Q288" s="525"/>
    </row>
    <row r="289" spans="1:17" ht="16.5" thickBot="1" x14ac:dyDescent="0.3">
      <c r="A289" s="430" t="s">
        <v>651</v>
      </c>
      <c r="B289" s="432" t="s">
        <v>8</v>
      </c>
      <c r="C289" s="432" t="s">
        <v>9</v>
      </c>
      <c r="D289" s="432" t="s">
        <v>10</v>
      </c>
      <c r="E289" s="432" t="s">
        <v>11</v>
      </c>
      <c r="F289" s="432" t="s">
        <v>12</v>
      </c>
      <c r="G289" s="61" t="s">
        <v>13</v>
      </c>
      <c r="H289" s="60"/>
      <c r="I289" s="62" t="s">
        <v>14</v>
      </c>
      <c r="J289" s="60"/>
      <c r="K289" s="441" t="s">
        <v>15</v>
      </c>
      <c r="L289" s="433"/>
      <c r="M289" s="433"/>
      <c r="N289" s="531"/>
      <c r="O289" s="534"/>
      <c r="P289" s="537"/>
      <c r="Q289" s="525"/>
    </row>
    <row r="290" spans="1:17" ht="16.5" thickBot="1" x14ac:dyDescent="0.3">
      <c r="A290" s="431"/>
      <c r="B290" s="434"/>
      <c r="C290" s="434"/>
      <c r="D290" s="434"/>
      <c r="E290" s="434"/>
      <c r="F290" s="434"/>
      <c r="G290" s="124" t="s">
        <v>16</v>
      </c>
      <c r="H290" s="124" t="s">
        <v>17</v>
      </c>
      <c r="I290" s="124" t="s">
        <v>18</v>
      </c>
      <c r="J290" s="124" t="s">
        <v>19</v>
      </c>
      <c r="K290" s="442"/>
      <c r="L290" s="434"/>
      <c r="M290" s="434"/>
      <c r="N290" s="532"/>
      <c r="O290" s="535"/>
      <c r="P290" s="538"/>
      <c r="Q290" s="526"/>
    </row>
    <row r="291" spans="1:17" ht="63.75" thickBot="1" x14ac:dyDescent="0.3">
      <c r="A291" s="148">
        <v>130</v>
      </c>
      <c r="B291" s="197" t="s">
        <v>474</v>
      </c>
      <c r="C291" s="197" t="s">
        <v>475</v>
      </c>
      <c r="D291" s="197" t="s">
        <v>476</v>
      </c>
      <c r="E291" s="197" t="s">
        <v>477</v>
      </c>
      <c r="F291" s="197" t="s">
        <v>478</v>
      </c>
      <c r="G291" s="129">
        <v>2023</v>
      </c>
      <c r="H291" s="211">
        <v>2024</v>
      </c>
      <c r="I291" s="199">
        <v>4500000</v>
      </c>
      <c r="J291" s="200" t="s">
        <v>479</v>
      </c>
      <c r="K291" s="201"/>
      <c r="L291" s="275" t="s">
        <v>594</v>
      </c>
      <c r="M291" s="224"/>
      <c r="N291" s="263">
        <f>VERDE!V32</f>
        <v>0</v>
      </c>
      <c r="O291" s="263" t="e">
        <f>VERDE!AE32</f>
        <v>#DIV/0!</v>
      </c>
      <c r="P291" s="322">
        <f>VERDE!AN32</f>
        <v>1</v>
      </c>
      <c r="Q291" s="263">
        <v>1</v>
      </c>
    </row>
    <row r="292" spans="1:17" ht="63.75" thickBot="1" x14ac:dyDescent="0.3">
      <c r="A292" s="151">
        <v>131</v>
      </c>
      <c r="B292" s="6" t="s">
        <v>480</v>
      </c>
      <c r="C292" s="6" t="s">
        <v>481</v>
      </c>
      <c r="D292" s="6" t="s">
        <v>482</v>
      </c>
      <c r="E292" s="6" t="s">
        <v>483</v>
      </c>
      <c r="F292" s="6" t="s">
        <v>484</v>
      </c>
      <c r="G292" s="8">
        <v>2023</v>
      </c>
      <c r="H292" s="13">
        <v>2024</v>
      </c>
      <c r="I292" s="9"/>
      <c r="J292" s="10"/>
      <c r="K292" s="67"/>
      <c r="L292" s="91" t="s">
        <v>602</v>
      </c>
      <c r="M292" s="225"/>
      <c r="N292" s="266">
        <f>VERDE!V33</f>
        <v>0</v>
      </c>
      <c r="O292" s="266" t="e">
        <f>VERDE!AE33</f>
        <v>#DIV/0!</v>
      </c>
      <c r="P292" s="322">
        <f>VERDE!AN33</f>
        <v>1</v>
      </c>
      <c r="Q292" s="266">
        <v>1</v>
      </c>
    </row>
    <row r="293" spans="1:17" ht="60.75" thickBot="1" x14ac:dyDescent="0.3">
      <c r="A293" s="148">
        <v>132</v>
      </c>
      <c r="B293" s="6" t="s">
        <v>485</v>
      </c>
      <c r="C293" s="6" t="s">
        <v>486</v>
      </c>
      <c r="D293" s="6" t="s">
        <v>487</v>
      </c>
      <c r="E293" s="6" t="s">
        <v>488</v>
      </c>
      <c r="F293" s="6" t="s">
        <v>489</v>
      </c>
      <c r="G293" s="8">
        <v>2023</v>
      </c>
      <c r="H293" s="13">
        <v>2024</v>
      </c>
      <c r="I293" s="9"/>
      <c r="J293" s="10" t="s">
        <v>490</v>
      </c>
      <c r="K293" s="67"/>
      <c r="L293" s="91" t="s">
        <v>614</v>
      </c>
      <c r="M293" s="225"/>
      <c r="N293" s="266" t="e">
        <f>VERDE!V34</f>
        <v>#DIV/0!</v>
      </c>
      <c r="O293" s="266" t="e">
        <f>VERDE!AE34</f>
        <v>#DIV/0!</v>
      </c>
      <c r="P293" s="322">
        <f>VERDE!AN34</f>
        <v>1</v>
      </c>
      <c r="Q293" s="266">
        <v>1</v>
      </c>
    </row>
    <row r="294" spans="1:17" ht="63.75" thickBot="1" x14ac:dyDescent="0.3">
      <c r="A294" s="151">
        <v>133</v>
      </c>
      <c r="B294" s="6" t="s">
        <v>491</v>
      </c>
      <c r="C294" s="6" t="s">
        <v>475</v>
      </c>
      <c r="D294" s="6" t="s">
        <v>492</v>
      </c>
      <c r="E294" s="6" t="s">
        <v>493</v>
      </c>
      <c r="F294" s="6" t="s">
        <v>478</v>
      </c>
      <c r="G294" s="8">
        <v>2023</v>
      </c>
      <c r="H294" s="13">
        <v>2024</v>
      </c>
      <c r="I294" s="9">
        <v>2000000</v>
      </c>
      <c r="J294" s="10" t="s">
        <v>494</v>
      </c>
      <c r="K294" s="67"/>
      <c r="L294" s="91" t="s">
        <v>613</v>
      </c>
      <c r="M294" s="225"/>
      <c r="N294" s="266">
        <f>VERDE!V35</f>
        <v>0</v>
      </c>
      <c r="O294" s="266" t="e">
        <f>VERDE!AE35</f>
        <v>#DIV/0!</v>
      </c>
      <c r="P294" s="322">
        <f>VERDE!AN35</f>
        <v>1</v>
      </c>
      <c r="Q294" s="266">
        <v>1</v>
      </c>
    </row>
    <row r="295" spans="1:17" ht="32.25" thickBot="1" x14ac:dyDescent="0.3">
      <c r="A295" s="148">
        <v>134</v>
      </c>
      <c r="B295" s="6" t="s">
        <v>495</v>
      </c>
      <c r="C295" s="6" t="s">
        <v>496</v>
      </c>
      <c r="D295" s="6" t="s">
        <v>497</v>
      </c>
      <c r="E295" s="6" t="s">
        <v>498</v>
      </c>
      <c r="F295" s="6" t="s">
        <v>499</v>
      </c>
      <c r="G295" s="8">
        <v>2023</v>
      </c>
      <c r="H295" s="13">
        <v>2024</v>
      </c>
      <c r="I295" s="9"/>
      <c r="J295" s="10"/>
      <c r="K295" s="67"/>
      <c r="L295" s="91" t="s">
        <v>499</v>
      </c>
      <c r="M295" s="225"/>
      <c r="N295" s="266" t="e">
        <f>VERDE!V36</f>
        <v>#DIV/0!</v>
      </c>
      <c r="O295" s="266" t="e">
        <f>VERDE!AE36</f>
        <v>#DIV/0!</v>
      </c>
      <c r="P295" s="322">
        <f>VERDE!AN36</f>
        <v>1</v>
      </c>
      <c r="Q295" s="266">
        <v>1</v>
      </c>
    </row>
    <row r="296" spans="1:17" ht="63.75" thickBot="1" x14ac:dyDescent="0.3">
      <c r="A296" s="151">
        <v>135</v>
      </c>
      <c r="B296" s="203" t="s">
        <v>500</v>
      </c>
      <c r="C296" s="203" t="s">
        <v>501</v>
      </c>
      <c r="D296" s="203" t="s">
        <v>502</v>
      </c>
      <c r="E296" s="203" t="s">
        <v>503</v>
      </c>
      <c r="F296" s="203" t="s">
        <v>504</v>
      </c>
      <c r="G296" s="205">
        <v>2023</v>
      </c>
      <c r="H296" s="214">
        <v>2024</v>
      </c>
      <c r="I296" s="206">
        <v>4000000</v>
      </c>
      <c r="J296" s="207" t="s">
        <v>505</v>
      </c>
      <c r="K296" s="208"/>
      <c r="L296" s="276" t="s">
        <v>617</v>
      </c>
      <c r="M296" s="226"/>
      <c r="N296" s="264">
        <f>VERDE!V37</f>
        <v>1</v>
      </c>
      <c r="O296" s="264" t="e">
        <f>VERDE!AE37</f>
        <v>#DIV/0!</v>
      </c>
      <c r="P296" s="322">
        <f>VERDE!AN37</f>
        <v>1</v>
      </c>
      <c r="Q296" s="264">
        <v>1</v>
      </c>
    </row>
    <row r="297" spans="1:17" ht="16.5" thickBot="1" x14ac:dyDescent="0.3">
      <c r="B297" s="28"/>
      <c r="C297" s="28"/>
      <c r="D297" s="28"/>
      <c r="E297" s="28"/>
      <c r="F297" s="28"/>
      <c r="G297" s="29"/>
      <c r="H297" s="30"/>
      <c r="I297" s="31"/>
      <c r="J297" s="31"/>
    </row>
    <row r="298" spans="1:17" ht="17.100000000000001" customHeight="1" thickBot="1" x14ac:dyDescent="0.3">
      <c r="A298" s="435" t="s">
        <v>0</v>
      </c>
      <c r="B298" s="436"/>
      <c r="C298" s="436"/>
      <c r="D298" s="436"/>
      <c r="E298" s="436"/>
      <c r="F298" s="436"/>
      <c r="G298" s="436"/>
      <c r="H298" s="436"/>
      <c r="I298" s="436"/>
      <c r="J298" s="436"/>
      <c r="K298" s="436"/>
      <c r="L298" s="436"/>
      <c r="M298" s="437"/>
      <c r="N298" s="530" t="s">
        <v>577</v>
      </c>
      <c r="O298" s="533" t="s">
        <v>578</v>
      </c>
      <c r="P298" s="536" t="s">
        <v>579</v>
      </c>
      <c r="Q298" s="524" t="s">
        <v>622</v>
      </c>
    </row>
    <row r="299" spans="1:17" ht="18" customHeight="1" thickBot="1" x14ac:dyDescent="0.3">
      <c r="A299" s="435" t="s">
        <v>1</v>
      </c>
      <c r="B299" s="437"/>
      <c r="C299" s="435" t="s">
        <v>430</v>
      </c>
      <c r="D299" s="436"/>
      <c r="E299" s="436"/>
      <c r="F299" s="436"/>
      <c r="G299" s="436"/>
      <c r="H299" s="436"/>
      <c r="I299" s="436"/>
      <c r="J299" s="436"/>
      <c r="K299" s="436"/>
      <c r="L299" s="436"/>
      <c r="M299" s="437"/>
      <c r="N299" s="531"/>
      <c r="O299" s="534"/>
      <c r="P299" s="537"/>
      <c r="Q299" s="525"/>
    </row>
    <row r="300" spans="1:17" ht="16.5" thickBot="1" x14ac:dyDescent="0.3">
      <c r="A300" s="435" t="s">
        <v>3</v>
      </c>
      <c r="B300" s="437"/>
      <c r="C300" s="435" t="s">
        <v>431</v>
      </c>
      <c r="D300" s="436"/>
      <c r="E300" s="436"/>
      <c r="F300" s="436"/>
      <c r="G300" s="436"/>
      <c r="H300" s="436"/>
      <c r="I300" s="436"/>
      <c r="J300" s="436"/>
      <c r="K300" s="436"/>
      <c r="L300" s="436"/>
      <c r="M300" s="437"/>
      <c r="N300" s="531"/>
      <c r="O300" s="534"/>
      <c r="P300" s="537"/>
      <c r="Q300" s="525"/>
    </row>
    <row r="301" spans="1:17" ht="16.5" thickBot="1" x14ac:dyDescent="0.3">
      <c r="A301" s="435" t="s">
        <v>5</v>
      </c>
      <c r="B301" s="437"/>
      <c r="C301" s="438" t="s">
        <v>506</v>
      </c>
      <c r="D301" s="439"/>
      <c r="E301" s="439"/>
      <c r="F301" s="439"/>
      <c r="G301" s="439"/>
      <c r="H301" s="439"/>
      <c r="I301" s="439"/>
      <c r="J301" s="440"/>
      <c r="K301" s="61" t="s">
        <v>7</v>
      </c>
      <c r="L301" s="432" t="s">
        <v>589</v>
      </c>
      <c r="M301" s="432" t="s">
        <v>652</v>
      </c>
      <c r="N301" s="531"/>
      <c r="O301" s="534"/>
      <c r="P301" s="537"/>
      <c r="Q301" s="525"/>
    </row>
    <row r="302" spans="1:17" ht="16.5" thickBot="1" x14ac:dyDescent="0.3">
      <c r="A302" s="430" t="s">
        <v>651</v>
      </c>
      <c r="B302" s="432" t="s">
        <v>8</v>
      </c>
      <c r="C302" s="432" t="s">
        <v>9</v>
      </c>
      <c r="D302" s="432" t="s">
        <v>10</v>
      </c>
      <c r="E302" s="432" t="s">
        <v>11</v>
      </c>
      <c r="F302" s="432" t="s">
        <v>12</v>
      </c>
      <c r="G302" s="61" t="s">
        <v>13</v>
      </c>
      <c r="H302" s="60"/>
      <c r="I302" s="62" t="s">
        <v>14</v>
      </c>
      <c r="J302" s="60"/>
      <c r="K302" s="441" t="s">
        <v>15</v>
      </c>
      <c r="L302" s="433"/>
      <c r="M302" s="433"/>
      <c r="N302" s="531"/>
      <c r="O302" s="534"/>
      <c r="P302" s="537"/>
      <c r="Q302" s="525"/>
    </row>
    <row r="303" spans="1:17" ht="16.5" thickBot="1" x14ac:dyDescent="0.3">
      <c r="A303" s="431"/>
      <c r="B303" s="434"/>
      <c r="C303" s="434"/>
      <c r="D303" s="434"/>
      <c r="E303" s="434"/>
      <c r="F303" s="434"/>
      <c r="G303" s="124" t="s">
        <v>16</v>
      </c>
      <c r="H303" s="124" t="s">
        <v>17</v>
      </c>
      <c r="I303" s="124" t="s">
        <v>18</v>
      </c>
      <c r="J303" s="124" t="s">
        <v>19</v>
      </c>
      <c r="K303" s="442"/>
      <c r="L303" s="434"/>
      <c r="M303" s="434"/>
      <c r="N303" s="532"/>
      <c r="O303" s="535"/>
      <c r="P303" s="538"/>
      <c r="Q303" s="526"/>
    </row>
    <row r="304" spans="1:17" ht="79.5" thickBot="1" x14ac:dyDescent="0.3">
      <c r="A304" s="148">
        <v>136</v>
      </c>
      <c r="B304" s="197" t="s">
        <v>507</v>
      </c>
      <c r="C304" s="210">
        <v>1</v>
      </c>
      <c r="D304" s="197" t="s">
        <v>508</v>
      </c>
      <c r="E304" s="197" t="s">
        <v>509</v>
      </c>
      <c r="F304" s="197" t="s">
        <v>510</v>
      </c>
      <c r="G304" s="129">
        <v>2023</v>
      </c>
      <c r="H304" s="211">
        <v>2021</v>
      </c>
      <c r="I304" s="199">
        <v>1500000</v>
      </c>
      <c r="J304" s="200" t="s">
        <v>511</v>
      </c>
      <c r="K304" s="201"/>
      <c r="L304" s="275" t="s">
        <v>85</v>
      </c>
      <c r="M304" s="224"/>
      <c r="N304" s="263">
        <f>VERDE!V45</f>
        <v>0</v>
      </c>
      <c r="O304" s="263" t="e">
        <f>VERDE!AE45</f>
        <v>#DIV/0!</v>
      </c>
      <c r="P304" s="322">
        <f>VERDE!AN45</f>
        <v>1</v>
      </c>
      <c r="Q304" s="263">
        <v>1</v>
      </c>
    </row>
    <row r="305" spans="1:17" ht="48" thickBot="1" x14ac:dyDescent="0.3">
      <c r="A305" s="151">
        <v>137</v>
      </c>
      <c r="B305" s="6" t="s">
        <v>512</v>
      </c>
      <c r="C305" s="12">
        <v>0.9</v>
      </c>
      <c r="D305" s="6" t="s">
        <v>513</v>
      </c>
      <c r="E305" s="6" t="s">
        <v>514</v>
      </c>
      <c r="F305" s="6" t="s">
        <v>515</v>
      </c>
      <c r="G305" s="8">
        <v>2023</v>
      </c>
      <c r="H305" s="13">
        <v>2021</v>
      </c>
      <c r="I305" s="9"/>
      <c r="J305" s="10" t="s">
        <v>505</v>
      </c>
      <c r="K305" s="67"/>
      <c r="L305" s="91" t="s">
        <v>85</v>
      </c>
      <c r="M305" s="225"/>
      <c r="N305" s="266">
        <f>VERDE!V46</f>
        <v>0</v>
      </c>
      <c r="O305" s="266" t="e">
        <f>VERDE!AE46</f>
        <v>#DIV/0!</v>
      </c>
      <c r="P305" s="322">
        <f>VERDE!AN46</f>
        <v>1</v>
      </c>
      <c r="Q305" s="266">
        <v>1</v>
      </c>
    </row>
    <row r="306" spans="1:17" ht="48" thickBot="1" x14ac:dyDescent="0.3">
      <c r="A306" s="152">
        <v>138</v>
      </c>
      <c r="B306" s="203" t="s">
        <v>516</v>
      </c>
      <c r="C306" s="203" t="s">
        <v>517</v>
      </c>
      <c r="D306" s="203" t="s">
        <v>518</v>
      </c>
      <c r="E306" s="203" t="s">
        <v>275</v>
      </c>
      <c r="F306" s="203" t="s">
        <v>515</v>
      </c>
      <c r="G306" s="205">
        <v>2023</v>
      </c>
      <c r="H306" s="214">
        <v>2024</v>
      </c>
      <c r="I306" s="206">
        <v>4000000</v>
      </c>
      <c r="J306" s="207" t="s">
        <v>505</v>
      </c>
      <c r="K306" s="208"/>
      <c r="L306" s="276" t="s">
        <v>85</v>
      </c>
      <c r="M306" s="226"/>
      <c r="N306" s="264">
        <f>VERDE!V47</f>
        <v>0</v>
      </c>
      <c r="O306" s="264" t="e">
        <f>VERDE!AE47</f>
        <v>#DIV/0!</v>
      </c>
      <c r="P306" s="322">
        <f>VERDE!AN47</f>
        <v>1</v>
      </c>
      <c r="Q306" s="264">
        <v>1</v>
      </c>
    </row>
    <row r="307" spans="1:17" ht="15.75" thickBot="1" x14ac:dyDescent="0.3"/>
    <row r="308" spans="1:17" ht="17.100000000000001" customHeight="1" thickBot="1" x14ac:dyDescent="0.3">
      <c r="A308" s="411" t="s">
        <v>0</v>
      </c>
      <c r="B308" s="412"/>
      <c r="C308" s="412"/>
      <c r="D308" s="412"/>
      <c r="E308" s="412"/>
      <c r="F308" s="412"/>
      <c r="G308" s="412"/>
      <c r="H308" s="412"/>
      <c r="I308" s="412"/>
      <c r="J308" s="412"/>
      <c r="K308" s="412"/>
      <c r="L308" s="412"/>
      <c r="M308" s="413"/>
      <c r="N308" s="530" t="s">
        <v>577</v>
      </c>
      <c r="O308" s="533" t="s">
        <v>578</v>
      </c>
      <c r="P308" s="536" t="s">
        <v>579</v>
      </c>
      <c r="Q308" s="524" t="s">
        <v>622</v>
      </c>
    </row>
    <row r="309" spans="1:17" ht="18" customHeight="1" thickBot="1" x14ac:dyDescent="0.3">
      <c r="A309" s="411" t="s">
        <v>1</v>
      </c>
      <c r="B309" s="413"/>
      <c r="C309" s="411" t="s">
        <v>519</v>
      </c>
      <c r="D309" s="412"/>
      <c r="E309" s="412"/>
      <c r="F309" s="412"/>
      <c r="G309" s="412"/>
      <c r="H309" s="412"/>
      <c r="I309" s="412"/>
      <c r="J309" s="412"/>
      <c r="K309" s="412"/>
      <c r="L309" s="412"/>
      <c r="M309" s="413"/>
      <c r="N309" s="531"/>
      <c r="O309" s="534"/>
      <c r="P309" s="537"/>
      <c r="Q309" s="525"/>
    </row>
    <row r="310" spans="1:17" ht="18" customHeight="1" thickBot="1" x14ac:dyDescent="0.3">
      <c r="A310" s="411" t="s">
        <v>3</v>
      </c>
      <c r="B310" s="413"/>
      <c r="C310" s="411" t="s">
        <v>520</v>
      </c>
      <c r="D310" s="412"/>
      <c r="E310" s="412"/>
      <c r="F310" s="412"/>
      <c r="G310" s="412"/>
      <c r="H310" s="412"/>
      <c r="I310" s="412"/>
      <c r="J310" s="412"/>
      <c r="K310" s="412"/>
      <c r="L310" s="412"/>
      <c r="M310" s="413"/>
      <c r="N310" s="531"/>
      <c r="O310" s="534"/>
      <c r="P310" s="537"/>
      <c r="Q310" s="525"/>
    </row>
    <row r="311" spans="1:17" ht="16.5" thickBot="1" x14ac:dyDescent="0.3">
      <c r="A311" s="411" t="s">
        <v>5</v>
      </c>
      <c r="B311" s="413"/>
      <c r="C311" s="418" t="s">
        <v>521</v>
      </c>
      <c r="D311" s="419"/>
      <c r="E311" s="419"/>
      <c r="F311" s="419"/>
      <c r="G311" s="419"/>
      <c r="H311" s="419"/>
      <c r="I311" s="419"/>
      <c r="J311" s="420"/>
      <c r="K311" s="64" t="s">
        <v>7</v>
      </c>
      <c r="L311" s="408" t="s">
        <v>589</v>
      </c>
      <c r="M311" s="408" t="s">
        <v>652</v>
      </c>
      <c r="N311" s="531"/>
      <c r="O311" s="534"/>
      <c r="P311" s="537"/>
      <c r="Q311" s="525"/>
    </row>
    <row r="312" spans="1:17" ht="16.5" thickBot="1" x14ac:dyDescent="0.3">
      <c r="A312" s="429" t="s">
        <v>651</v>
      </c>
      <c r="B312" s="408" t="s">
        <v>8</v>
      </c>
      <c r="C312" s="408" t="s">
        <v>9</v>
      </c>
      <c r="D312" s="408" t="s">
        <v>10</v>
      </c>
      <c r="E312" s="408" t="s">
        <v>11</v>
      </c>
      <c r="F312" s="408" t="s">
        <v>12</v>
      </c>
      <c r="G312" s="64" t="s">
        <v>13</v>
      </c>
      <c r="H312" s="63"/>
      <c r="I312" s="65" t="s">
        <v>14</v>
      </c>
      <c r="J312" s="63"/>
      <c r="K312" s="416" t="s">
        <v>15</v>
      </c>
      <c r="L312" s="409"/>
      <c r="M312" s="409"/>
      <c r="N312" s="531"/>
      <c r="O312" s="534"/>
      <c r="P312" s="537"/>
      <c r="Q312" s="525"/>
    </row>
    <row r="313" spans="1:17" ht="16.5" thickBot="1" x14ac:dyDescent="0.3">
      <c r="A313" s="407"/>
      <c r="B313" s="410"/>
      <c r="C313" s="410"/>
      <c r="D313" s="410"/>
      <c r="E313" s="410"/>
      <c r="F313" s="410"/>
      <c r="G313" s="125" t="s">
        <v>16</v>
      </c>
      <c r="H313" s="125" t="s">
        <v>17</v>
      </c>
      <c r="I313" s="125" t="s">
        <v>18</v>
      </c>
      <c r="J313" s="125" t="s">
        <v>19</v>
      </c>
      <c r="K313" s="417"/>
      <c r="L313" s="410"/>
      <c r="M313" s="410"/>
      <c r="N313" s="532"/>
      <c r="O313" s="535"/>
      <c r="P313" s="538"/>
      <c r="Q313" s="526"/>
    </row>
    <row r="314" spans="1:17" ht="95.25" thickBot="1" x14ac:dyDescent="0.3">
      <c r="A314" s="148">
        <v>139</v>
      </c>
      <c r="B314" s="197" t="s">
        <v>522</v>
      </c>
      <c r="C314" s="197" t="s">
        <v>523</v>
      </c>
      <c r="D314" s="197" t="s">
        <v>524</v>
      </c>
      <c r="E314" s="6" t="s">
        <v>664</v>
      </c>
      <c r="F314" s="197" t="s">
        <v>356</v>
      </c>
      <c r="G314" s="129">
        <v>2023</v>
      </c>
      <c r="H314" s="211">
        <v>2023</v>
      </c>
      <c r="I314" s="199">
        <v>20000000</v>
      </c>
      <c r="J314" s="200"/>
      <c r="K314" s="201"/>
      <c r="L314" s="275" t="s">
        <v>594</v>
      </c>
      <c r="M314" s="224"/>
      <c r="N314" s="263" t="e">
        <f>INTELIGENTE!V7</f>
        <v>#DIV/0!</v>
      </c>
      <c r="O314" s="263" t="e">
        <f>INTELIGENTE!AE7</f>
        <v>#DIV/0!</v>
      </c>
      <c r="P314" s="322">
        <f>INTELIGENTE!AN7</f>
        <v>0.8</v>
      </c>
      <c r="Q314" s="263">
        <v>1</v>
      </c>
    </row>
    <row r="315" spans="1:17" ht="79.5" thickBot="1" x14ac:dyDescent="0.3">
      <c r="A315" s="151">
        <v>140</v>
      </c>
      <c r="B315" s="6" t="s">
        <v>662</v>
      </c>
      <c r="C315" s="6" t="s">
        <v>663</v>
      </c>
      <c r="D315" s="6" t="s">
        <v>525</v>
      </c>
      <c r="E315" s="6" t="s">
        <v>664</v>
      </c>
      <c r="F315" s="6" t="s">
        <v>526</v>
      </c>
      <c r="G315" s="8">
        <v>2023</v>
      </c>
      <c r="H315" s="13">
        <v>2023</v>
      </c>
      <c r="I315" s="9">
        <v>500000000</v>
      </c>
      <c r="J315" s="10"/>
      <c r="K315" s="67"/>
      <c r="L315" s="91" t="s">
        <v>594</v>
      </c>
      <c r="M315" s="225"/>
      <c r="N315" s="266">
        <f>INTELIGENTE!V8</f>
        <v>1</v>
      </c>
      <c r="O315" s="269"/>
      <c r="P315" s="322">
        <f>INTELIGENTE!AN8</f>
        <v>0.8</v>
      </c>
      <c r="Q315" s="269">
        <v>0.85</v>
      </c>
    </row>
    <row r="316" spans="1:17" ht="32.25" thickBot="1" x14ac:dyDescent="0.3">
      <c r="A316" s="151">
        <v>141</v>
      </c>
      <c r="B316" s="6" t="s">
        <v>527</v>
      </c>
      <c r="C316" s="6" t="s">
        <v>528</v>
      </c>
      <c r="D316" s="6" t="s">
        <v>376</v>
      </c>
      <c r="E316" s="6" t="s">
        <v>664</v>
      </c>
      <c r="F316" s="6" t="s">
        <v>65</v>
      </c>
      <c r="G316" s="8">
        <v>2023</v>
      </c>
      <c r="H316" s="13">
        <v>2024</v>
      </c>
      <c r="I316" s="9">
        <v>5000000000</v>
      </c>
      <c r="J316" s="10"/>
      <c r="K316" s="67"/>
      <c r="L316" s="91" t="s">
        <v>594</v>
      </c>
      <c r="M316" s="225"/>
      <c r="N316" s="266">
        <f>INTELIGENTE!V9</f>
        <v>0</v>
      </c>
      <c r="O316" s="266" t="e">
        <f>INTELIGENTE!AE9</f>
        <v>#DIV/0!</v>
      </c>
      <c r="P316" s="322">
        <v>1</v>
      </c>
      <c r="Q316" s="266">
        <v>1</v>
      </c>
    </row>
    <row r="317" spans="1:17" ht="63" x14ac:dyDescent="0.25">
      <c r="A317" s="151">
        <v>142</v>
      </c>
      <c r="B317" s="6" t="s">
        <v>529</v>
      </c>
      <c r="C317" s="6" t="s">
        <v>530</v>
      </c>
      <c r="D317" s="6" t="s">
        <v>531</v>
      </c>
      <c r="E317" s="6" t="s">
        <v>532</v>
      </c>
      <c r="F317" s="6" t="s">
        <v>533</v>
      </c>
      <c r="G317" s="8">
        <v>2023</v>
      </c>
      <c r="H317" s="13">
        <v>2024</v>
      </c>
      <c r="I317" s="9">
        <v>1500000</v>
      </c>
      <c r="J317" s="10"/>
      <c r="K317" s="67"/>
      <c r="L317" s="91" t="s">
        <v>594</v>
      </c>
      <c r="M317" s="225"/>
      <c r="N317" s="266" t="e">
        <f>INTELIGENTE!#REF!</f>
        <v>#REF!</v>
      </c>
      <c r="O317" s="266" t="e">
        <f>INTELIGENTE!#REF!</f>
        <v>#REF!</v>
      </c>
      <c r="P317" s="322">
        <f>INTELIGENTE!AN10</f>
        <v>1</v>
      </c>
      <c r="Q317" s="266">
        <v>1</v>
      </c>
    </row>
    <row r="318" spans="1:17" ht="16.5" thickBot="1" x14ac:dyDescent="0.3">
      <c r="B318" s="28"/>
      <c r="C318" s="28"/>
      <c r="D318" s="28"/>
      <c r="E318" s="28"/>
      <c r="F318" s="28"/>
      <c r="G318" s="29"/>
      <c r="H318" s="30"/>
      <c r="I318" s="31"/>
      <c r="J318" s="41"/>
    </row>
    <row r="319" spans="1:17" ht="18" customHeight="1" thickBot="1" x14ac:dyDescent="0.3">
      <c r="A319" s="411" t="s">
        <v>0</v>
      </c>
      <c r="B319" s="412"/>
      <c r="C319" s="412"/>
      <c r="D319" s="412"/>
      <c r="E319" s="412"/>
      <c r="F319" s="412"/>
      <c r="G319" s="412"/>
      <c r="H319" s="412"/>
      <c r="I319" s="412"/>
      <c r="J319" s="412"/>
      <c r="K319" s="412"/>
      <c r="L319" s="412"/>
      <c r="M319" s="413"/>
      <c r="N319" s="530" t="s">
        <v>577</v>
      </c>
      <c r="O319" s="533" t="s">
        <v>578</v>
      </c>
      <c r="P319" s="536" t="s">
        <v>579</v>
      </c>
      <c r="Q319" s="524" t="s">
        <v>622</v>
      </c>
    </row>
    <row r="320" spans="1:17" ht="18" customHeight="1" thickBot="1" x14ac:dyDescent="0.3">
      <c r="A320" s="411" t="s">
        <v>1</v>
      </c>
      <c r="B320" s="413"/>
      <c r="C320" s="411" t="s">
        <v>519</v>
      </c>
      <c r="D320" s="412"/>
      <c r="E320" s="412"/>
      <c r="F320" s="412"/>
      <c r="G320" s="412"/>
      <c r="H320" s="412"/>
      <c r="I320" s="412"/>
      <c r="J320" s="412"/>
      <c r="K320" s="412"/>
      <c r="L320" s="412"/>
      <c r="M320" s="413"/>
      <c r="N320" s="531"/>
      <c r="O320" s="534"/>
      <c r="P320" s="537"/>
      <c r="Q320" s="525"/>
    </row>
    <row r="321" spans="1:17" ht="18" customHeight="1" thickBot="1" x14ac:dyDescent="0.3">
      <c r="A321" s="411" t="s">
        <v>3</v>
      </c>
      <c r="B321" s="413"/>
      <c r="C321" s="411" t="s">
        <v>520</v>
      </c>
      <c r="D321" s="412"/>
      <c r="E321" s="412"/>
      <c r="F321" s="412"/>
      <c r="G321" s="412"/>
      <c r="H321" s="412"/>
      <c r="I321" s="412"/>
      <c r="J321" s="412"/>
      <c r="K321" s="412"/>
      <c r="L321" s="412"/>
      <c r="M321" s="413"/>
      <c r="N321" s="531"/>
      <c r="O321" s="534"/>
      <c r="P321" s="537"/>
      <c r="Q321" s="525"/>
    </row>
    <row r="322" spans="1:17" ht="16.5" thickBot="1" x14ac:dyDescent="0.3">
      <c r="A322" s="411" t="s">
        <v>5</v>
      </c>
      <c r="B322" s="413"/>
      <c r="C322" s="421" t="s">
        <v>534</v>
      </c>
      <c r="D322" s="422"/>
      <c r="E322" s="422"/>
      <c r="F322" s="422"/>
      <c r="G322" s="422"/>
      <c r="H322" s="422"/>
      <c r="I322" s="422"/>
      <c r="J322" s="423"/>
      <c r="K322" s="69" t="s">
        <v>7</v>
      </c>
      <c r="L322" s="408" t="s">
        <v>589</v>
      </c>
      <c r="M322" s="408" t="s">
        <v>652</v>
      </c>
      <c r="N322" s="531"/>
      <c r="O322" s="534"/>
      <c r="P322" s="537"/>
      <c r="Q322" s="525"/>
    </row>
    <row r="323" spans="1:17" ht="15.75" x14ac:dyDescent="0.25">
      <c r="A323" s="406" t="s">
        <v>651</v>
      </c>
      <c r="B323" s="424" t="s">
        <v>8</v>
      </c>
      <c r="C323" s="426" t="s">
        <v>9</v>
      </c>
      <c r="D323" s="426" t="s">
        <v>10</v>
      </c>
      <c r="E323" s="426" t="s">
        <v>11</v>
      </c>
      <c r="F323" s="426" t="s">
        <v>12</v>
      </c>
      <c r="G323" s="66" t="s">
        <v>13</v>
      </c>
      <c r="H323" s="66"/>
      <c r="I323" s="66" t="s">
        <v>14</v>
      </c>
      <c r="J323" s="66"/>
      <c r="K323" s="427" t="s">
        <v>15</v>
      </c>
      <c r="L323" s="409"/>
      <c r="M323" s="409"/>
      <c r="N323" s="531"/>
      <c r="O323" s="534"/>
      <c r="P323" s="537"/>
      <c r="Q323" s="525"/>
    </row>
    <row r="324" spans="1:17" ht="16.5" thickBot="1" x14ac:dyDescent="0.3">
      <c r="A324" s="407"/>
      <c r="B324" s="425"/>
      <c r="C324" s="425"/>
      <c r="D324" s="425"/>
      <c r="E324" s="425"/>
      <c r="F324" s="425"/>
      <c r="G324" s="126" t="s">
        <v>16</v>
      </c>
      <c r="H324" s="126" t="s">
        <v>17</v>
      </c>
      <c r="I324" s="126" t="s">
        <v>18</v>
      </c>
      <c r="J324" s="126" t="s">
        <v>19</v>
      </c>
      <c r="K324" s="428"/>
      <c r="L324" s="410"/>
      <c r="M324" s="410"/>
      <c r="N324" s="532"/>
      <c r="O324" s="535"/>
      <c r="P324" s="538"/>
      <c r="Q324" s="526"/>
    </row>
    <row r="325" spans="1:17" ht="95.25" thickBot="1" x14ac:dyDescent="0.3">
      <c r="A325" s="148">
        <v>143</v>
      </c>
      <c r="B325" s="197" t="s">
        <v>535</v>
      </c>
      <c r="C325" s="197" t="s">
        <v>536</v>
      </c>
      <c r="D325" s="197" t="s">
        <v>537</v>
      </c>
      <c r="E325" s="197" t="s">
        <v>538</v>
      </c>
      <c r="F325" s="197" t="s">
        <v>539</v>
      </c>
      <c r="G325" s="129">
        <v>2023</v>
      </c>
      <c r="H325" s="211">
        <v>2024</v>
      </c>
      <c r="I325" s="199">
        <v>30000000</v>
      </c>
      <c r="J325" s="200"/>
      <c r="K325" s="201"/>
      <c r="L325" s="275" t="s">
        <v>618</v>
      </c>
      <c r="M325" s="224"/>
      <c r="N325" s="263" t="e">
        <f>INTELIGENTE!V18</f>
        <v>#DIV/0!</v>
      </c>
      <c r="O325" s="263" t="e">
        <f>INTELIGENTE!AE18</f>
        <v>#DIV/0!</v>
      </c>
      <c r="P325" s="322">
        <f>INTELIGENTE!AN18</f>
        <v>1</v>
      </c>
      <c r="Q325" s="263">
        <v>1</v>
      </c>
    </row>
    <row r="326" spans="1:17" ht="111" thickBot="1" x14ac:dyDescent="0.3">
      <c r="A326" s="151">
        <v>144</v>
      </c>
      <c r="B326" s="6" t="s">
        <v>540</v>
      </c>
      <c r="C326" s="6" t="s">
        <v>541</v>
      </c>
      <c r="D326" s="6" t="s">
        <v>542</v>
      </c>
      <c r="E326" s="6" t="s">
        <v>543</v>
      </c>
      <c r="F326" s="6" t="s">
        <v>539</v>
      </c>
      <c r="G326" s="8">
        <v>2023</v>
      </c>
      <c r="H326" s="13">
        <v>2024</v>
      </c>
      <c r="I326" s="9">
        <v>84000000</v>
      </c>
      <c r="J326" s="10"/>
      <c r="K326" s="67"/>
      <c r="L326" s="91" t="s">
        <v>618</v>
      </c>
      <c r="M326" s="225"/>
      <c r="N326" s="266">
        <f>INTELIGENTE!V19</f>
        <v>0</v>
      </c>
      <c r="O326" s="266" t="e">
        <f>INTELIGENTE!AE19</f>
        <v>#DIV/0!</v>
      </c>
      <c r="P326" s="322">
        <f>INTELIGENTE!AN19</f>
        <v>1</v>
      </c>
      <c r="Q326" s="266">
        <v>1</v>
      </c>
    </row>
    <row r="327" spans="1:17" ht="79.5" thickBot="1" x14ac:dyDescent="0.3">
      <c r="A327" s="152">
        <v>145</v>
      </c>
      <c r="B327" s="203" t="s">
        <v>544</v>
      </c>
      <c r="C327" s="203" t="s">
        <v>545</v>
      </c>
      <c r="D327" s="203" t="s">
        <v>546</v>
      </c>
      <c r="E327" s="203" t="s">
        <v>547</v>
      </c>
      <c r="F327" s="203" t="s">
        <v>539</v>
      </c>
      <c r="G327" s="205">
        <v>2023</v>
      </c>
      <c r="H327" s="214">
        <v>2024</v>
      </c>
      <c r="I327" s="206">
        <v>50000000</v>
      </c>
      <c r="J327" s="207"/>
      <c r="K327" s="208"/>
      <c r="L327" s="276" t="s">
        <v>619</v>
      </c>
      <c r="M327" s="226"/>
      <c r="N327" s="264" t="e">
        <f>INTELIGENTE!V20</f>
        <v>#DIV/0!</v>
      </c>
      <c r="O327" s="264" t="e">
        <f>INTELIGENTE!AE20</f>
        <v>#DIV/0!</v>
      </c>
      <c r="P327" s="322">
        <f>INTELIGENTE!AN20</f>
        <v>1</v>
      </c>
      <c r="Q327" s="264">
        <v>1</v>
      </c>
    </row>
    <row r="328" spans="1:17" ht="16.5" thickBot="1" x14ac:dyDescent="0.3">
      <c r="B328" s="28"/>
      <c r="C328" s="28"/>
      <c r="D328" s="28"/>
      <c r="E328" s="28"/>
      <c r="F328" s="28"/>
      <c r="G328" s="29"/>
      <c r="H328" s="30"/>
      <c r="I328" s="31"/>
      <c r="J328" s="31"/>
    </row>
    <row r="329" spans="1:17" ht="16.5" thickBot="1" x14ac:dyDescent="0.3">
      <c r="A329" s="411" t="s">
        <v>0</v>
      </c>
      <c r="B329" s="412"/>
      <c r="C329" s="412"/>
      <c r="D329" s="412"/>
      <c r="E329" s="412"/>
      <c r="F329" s="412"/>
      <c r="G329" s="412"/>
      <c r="H329" s="412"/>
      <c r="I329" s="412"/>
      <c r="J329" s="412"/>
      <c r="K329" s="412"/>
      <c r="L329" s="412"/>
      <c r="M329" s="413"/>
      <c r="N329" s="530" t="s">
        <v>577</v>
      </c>
      <c r="O329" s="533" t="s">
        <v>578</v>
      </c>
      <c r="P329" s="536" t="s">
        <v>579</v>
      </c>
      <c r="Q329" s="524" t="s">
        <v>622</v>
      </c>
    </row>
    <row r="330" spans="1:17" ht="16.5" thickBot="1" x14ac:dyDescent="0.3">
      <c r="A330" s="411" t="s">
        <v>1</v>
      </c>
      <c r="B330" s="413"/>
      <c r="C330" s="411" t="s">
        <v>519</v>
      </c>
      <c r="D330" s="412"/>
      <c r="E330" s="412"/>
      <c r="F330" s="412"/>
      <c r="G330" s="412"/>
      <c r="H330" s="412"/>
      <c r="I330" s="412"/>
      <c r="J330" s="412"/>
      <c r="K330" s="412"/>
      <c r="L330" s="412"/>
      <c r="M330" s="413"/>
      <c r="N330" s="531"/>
      <c r="O330" s="534"/>
      <c r="P330" s="537"/>
      <c r="Q330" s="525"/>
    </row>
    <row r="331" spans="1:17" ht="18" customHeight="1" thickBot="1" x14ac:dyDescent="0.3">
      <c r="A331" s="411" t="s">
        <v>3</v>
      </c>
      <c r="B331" s="413"/>
      <c r="C331" s="411" t="s">
        <v>520</v>
      </c>
      <c r="D331" s="412"/>
      <c r="E331" s="412"/>
      <c r="F331" s="412"/>
      <c r="G331" s="412"/>
      <c r="H331" s="412"/>
      <c r="I331" s="412"/>
      <c r="J331" s="412"/>
      <c r="K331" s="412"/>
      <c r="L331" s="412"/>
      <c r="M331" s="413"/>
      <c r="N331" s="531"/>
      <c r="O331" s="534"/>
      <c r="P331" s="537"/>
      <c r="Q331" s="525"/>
    </row>
    <row r="332" spans="1:17" ht="16.5" thickBot="1" x14ac:dyDescent="0.3">
      <c r="A332" s="411" t="s">
        <v>5</v>
      </c>
      <c r="B332" s="413"/>
      <c r="C332" s="418" t="s">
        <v>548</v>
      </c>
      <c r="D332" s="419"/>
      <c r="E332" s="419"/>
      <c r="F332" s="419"/>
      <c r="G332" s="419"/>
      <c r="H332" s="419"/>
      <c r="I332" s="419"/>
      <c r="J332" s="420"/>
      <c r="K332" s="64" t="s">
        <v>7</v>
      </c>
      <c r="L332" s="408" t="s">
        <v>589</v>
      </c>
      <c r="M332" s="408" t="s">
        <v>652</v>
      </c>
      <c r="N332" s="531"/>
      <c r="O332" s="534"/>
      <c r="P332" s="537"/>
      <c r="Q332" s="525"/>
    </row>
    <row r="333" spans="1:17" ht="16.5" thickBot="1" x14ac:dyDescent="0.3">
      <c r="A333" s="406" t="s">
        <v>651</v>
      </c>
      <c r="B333" s="409" t="s">
        <v>8</v>
      </c>
      <c r="C333" s="408" t="s">
        <v>9</v>
      </c>
      <c r="D333" s="408" t="s">
        <v>10</v>
      </c>
      <c r="E333" s="408" t="s">
        <v>11</v>
      </c>
      <c r="F333" s="408" t="s">
        <v>12</v>
      </c>
      <c r="G333" s="64" t="s">
        <v>13</v>
      </c>
      <c r="H333" s="63"/>
      <c r="I333" s="65" t="s">
        <v>14</v>
      </c>
      <c r="J333" s="63"/>
      <c r="K333" s="416" t="s">
        <v>15</v>
      </c>
      <c r="L333" s="409"/>
      <c r="M333" s="409"/>
      <c r="N333" s="531"/>
      <c r="O333" s="534"/>
      <c r="P333" s="537"/>
      <c r="Q333" s="525"/>
    </row>
    <row r="334" spans="1:17" ht="16.5" thickBot="1" x14ac:dyDescent="0.3">
      <c r="A334" s="407"/>
      <c r="B334" s="410"/>
      <c r="C334" s="410"/>
      <c r="D334" s="410"/>
      <c r="E334" s="410"/>
      <c r="F334" s="410"/>
      <c r="G334" s="125" t="s">
        <v>16</v>
      </c>
      <c r="H334" s="125" t="s">
        <v>17</v>
      </c>
      <c r="I334" s="125" t="s">
        <v>18</v>
      </c>
      <c r="J334" s="125" t="s">
        <v>19</v>
      </c>
      <c r="K334" s="417"/>
      <c r="L334" s="410"/>
      <c r="M334" s="410"/>
      <c r="N334" s="532"/>
      <c r="O334" s="535"/>
      <c r="P334" s="538"/>
      <c r="Q334" s="526"/>
    </row>
    <row r="335" spans="1:17" ht="63.75" thickBot="1" x14ac:dyDescent="0.3">
      <c r="A335" s="148">
        <v>146</v>
      </c>
      <c r="B335" s="197" t="s">
        <v>549</v>
      </c>
      <c r="C335" s="197" t="s">
        <v>550</v>
      </c>
      <c r="D335" s="197" t="s">
        <v>551</v>
      </c>
      <c r="E335" s="197" t="s">
        <v>552</v>
      </c>
      <c r="F335" s="197" t="s">
        <v>553</v>
      </c>
      <c r="G335" s="129">
        <v>2023</v>
      </c>
      <c r="H335" s="211">
        <v>2024</v>
      </c>
      <c r="I335" s="199">
        <v>840000000</v>
      </c>
      <c r="J335" s="200"/>
      <c r="K335" s="201"/>
      <c r="L335" s="275" t="s">
        <v>595</v>
      </c>
      <c r="M335" s="224"/>
      <c r="N335" s="263">
        <f>INTELIGENTE!V28</f>
        <v>0.5</v>
      </c>
      <c r="O335" s="263" t="e">
        <f>INTELIGENTE!AE28</f>
        <v>#DIV/0!</v>
      </c>
      <c r="P335" s="322">
        <f>INTELIGENTE!AN28</f>
        <v>1</v>
      </c>
      <c r="Q335" s="263">
        <v>1</v>
      </c>
    </row>
    <row r="336" spans="1:17" ht="79.5" thickBot="1" x14ac:dyDescent="0.3">
      <c r="A336" s="151">
        <v>147</v>
      </c>
      <c r="B336" s="6" t="s">
        <v>554</v>
      </c>
      <c r="C336" s="6" t="s">
        <v>555</v>
      </c>
      <c r="D336" s="6" t="s">
        <v>556</v>
      </c>
      <c r="E336" s="6" t="s">
        <v>557</v>
      </c>
      <c r="F336" s="6" t="s">
        <v>558</v>
      </c>
      <c r="G336" s="8">
        <v>2023</v>
      </c>
      <c r="H336" s="13">
        <v>2024</v>
      </c>
      <c r="I336" s="9">
        <v>400000000</v>
      </c>
      <c r="J336" s="10"/>
      <c r="K336" s="67"/>
      <c r="L336" s="91" t="s">
        <v>595</v>
      </c>
      <c r="M336" s="225"/>
      <c r="N336" s="266">
        <f>INTELIGENTE!V29</f>
        <v>0.5</v>
      </c>
      <c r="O336" s="266" t="e">
        <f>INTELIGENTE!AE29</f>
        <v>#DIV/0!</v>
      </c>
      <c r="P336" s="322">
        <f>INTELIGENTE!AN29</f>
        <v>1</v>
      </c>
      <c r="Q336" s="266">
        <v>1</v>
      </c>
    </row>
    <row r="337" spans="1:17" ht="63.75" thickBot="1" x14ac:dyDescent="0.3">
      <c r="A337" s="148">
        <v>148</v>
      </c>
      <c r="B337" s="6" t="s">
        <v>559</v>
      </c>
      <c r="C337" s="6" t="s">
        <v>550</v>
      </c>
      <c r="D337" s="6" t="s">
        <v>551</v>
      </c>
      <c r="E337" s="6" t="s">
        <v>552</v>
      </c>
      <c r="F337" s="6" t="s">
        <v>553</v>
      </c>
      <c r="G337" s="8">
        <v>2023</v>
      </c>
      <c r="H337" s="13">
        <v>2024</v>
      </c>
      <c r="I337" s="9">
        <v>80000000</v>
      </c>
      <c r="J337" s="10"/>
      <c r="K337" s="67"/>
      <c r="L337" s="91" t="s">
        <v>595</v>
      </c>
      <c r="M337" s="225"/>
      <c r="N337" s="266">
        <f>INTELIGENTE!V30</f>
        <v>0.5</v>
      </c>
      <c r="O337" s="266" t="e">
        <f>INTELIGENTE!AE30</f>
        <v>#DIV/0!</v>
      </c>
      <c r="P337" s="322">
        <f>INTELIGENTE!AN30</f>
        <v>1</v>
      </c>
      <c r="Q337" s="266">
        <v>1</v>
      </c>
    </row>
    <row r="338" spans="1:17" ht="63.75" thickBot="1" x14ac:dyDescent="0.3">
      <c r="A338" s="151">
        <v>149</v>
      </c>
      <c r="B338" s="6" t="s">
        <v>560</v>
      </c>
      <c r="C338" s="6" t="s">
        <v>550</v>
      </c>
      <c r="D338" s="6" t="s">
        <v>551</v>
      </c>
      <c r="E338" s="6" t="s">
        <v>552</v>
      </c>
      <c r="F338" s="6" t="s">
        <v>553</v>
      </c>
      <c r="G338" s="8">
        <v>2023</v>
      </c>
      <c r="H338" s="13">
        <v>2024</v>
      </c>
      <c r="I338" s="9">
        <v>600000000</v>
      </c>
      <c r="J338" s="10"/>
      <c r="K338" s="67"/>
      <c r="L338" s="91" t="s">
        <v>595</v>
      </c>
      <c r="M338" s="225"/>
      <c r="N338" s="266">
        <f>INTELIGENTE!V31</f>
        <v>0.5</v>
      </c>
      <c r="O338" s="266" t="e">
        <f>INTELIGENTE!AE31</f>
        <v>#DIV/0!</v>
      </c>
      <c r="P338" s="322">
        <f>INTELIGENTE!AN31</f>
        <v>1</v>
      </c>
      <c r="Q338" s="266">
        <v>1</v>
      </c>
    </row>
    <row r="339" spans="1:17" ht="63.75" thickBot="1" x14ac:dyDescent="0.3">
      <c r="A339" s="148">
        <v>150</v>
      </c>
      <c r="B339" s="6" t="s">
        <v>561</v>
      </c>
      <c r="C339" s="6" t="s">
        <v>550</v>
      </c>
      <c r="D339" s="6" t="s">
        <v>551</v>
      </c>
      <c r="E339" s="6" t="s">
        <v>552</v>
      </c>
      <c r="F339" s="6" t="s">
        <v>553</v>
      </c>
      <c r="G339" s="8">
        <v>2023</v>
      </c>
      <c r="H339" s="13">
        <v>2024</v>
      </c>
      <c r="I339" s="9">
        <v>100000000</v>
      </c>
      <c r="J339" s="10"/>
      <c r="K339" s="67"/>
      <c r="L339" s="91" t="s">
        <v>595</v>
      </c>
      <c r="M339" s="225"/>
      <c r="N339" s="266">
        <f>INTELIGENTE!V32</f>
        <v>0.5</v>
      </c>
      <c r="O339" s="266" t="e">
        <f>INTELIGENTE!AE32</f>
        <v>#DIV/0!</v>
      </c>
      <c r="P339" s="322">
        <f>INTELIGENTE!AN32</f>
        <v>1</v>
      </c>
      <c r="Q339" s="266">
        <v>1</v>
      </c>
    </row>
    <row r="340" spans="1:17" ht="63.75" thickBot="1" x14ac:dyDescent="0.3">
      <c r="A340" s="151">
        <v>151</v>
      </c>
      <c r="B340" s="203" t="s">
        <v>562</v>
      </c>
      <c r="C340" s="203" t="s">
        <v>550</v>
      </c>
      <c r="D340" s="203" t="s">
        <v>551</v>
      </c>
      <c r="E340" s="203" t="s">
        <v>552</v>
      </c>
      <c r="F340" s="203" t="s">
        <v>553</v>
      </c>
      <c r="G340" s="205">
        <v>2023</v>
      </c>
      <c r="H340" s="214">
        <v>2024</v>
      </c>
      <c r="I340" s="206">
        <v>16000000</v>
      </c>
      <c r="J340" s="207"/>
      <c r="K340" s="208"/>
      <c r="L340" s="276" t="s">
        <v>595</v>
      </c>
      <c r="M340" s="226"/>
      <c r="N340" s="264">
        <f>INTELIGENTE!V33</f>
        <v>0.5</v>
      </c>
      <c r="O340" s="264" t="e">
        <f>INTELIGENTE!AE33</f>
        <v>#DIV/0!</v>
      </c>
      <c r="P340" s="322">
        <f>INTELIGENTE!AN33</f>
        <v>1</v>
      </c>
      <c r="Q340" s="264">
        <v>1</v>
      </c>
    </row>
    <row r="341" spans="1:17" ht="16.5" thickBot="1" x14ac:dyDescent="0.3">
      <c r="B341" s="28"/>
      <c r="C341" s="28"/>
      <c r="D341" s="28"/>
      <c r="E341" s="28"/>
      <c r="F341" s="28"/>
      <c r="G341" s="29"/>
      <c r="H341" s="30"/>
      <c r="I341" s="31"/>
      <c r="J341" s="31"/>
    </row>
    <row r="342" spans="1:17" ht="16.5" thickBot="1" x14ac:dyDescent="0.3">
      <c r="A342" s="411" t="s">
        <v>0</v>
      </c>
      <c r="B342" s="412"/>
      <c r="C342" s="412"/>
      <c r="D342" s="412"/>
      <c r="E342" s="412"/>
      <c r="F342" s="412"/>
      <c r="G342" s="412"/>
      <c r="H342" s="412"/>
      <c r="I342" s="412"/>
      <c r="J342" s="412"/>
      <c r="K342" s="412"/>
      <c r="L342" s="412"/>
      <c r="M342" s="413"/>
      <c r="N342" s="530" t="s">
        <v>577</v>
      </c>
      <c r="O342" s="533" t="s">
        <v>578</v>
      </c>
      <c r="P342" s="536" t="s">
        <v>579</v>
      </c>
      <c r="Q342" s="524" t="s">
        <v>622</v>
      </c>
    </row>
    <row r="343" spans="1:17" ht="18" customHeight="1" thickBot="1" x14ac:dyDescent="0.3">
      <c r="A343" s="414" t="s">
        <v>1</v>
      </c>
      <c r="B343" s="415"/>
      <c r="C343" s="411" t="s">
        <v>519</v>
      </c>
      <c r="D343" s="412"/>
      <c r="E343" s="412"/>
      <c r="F343" s="412"/>
      <c r="G343" s="412"/>
      <c r="H343" s="412"/>
      <c r="I343" s="412"/>
      <c r="J343" s="412"/>
      <c r="K343" s="412"/>
      <c r="L343" s="412"/>
      <c r="M343" s="413"/>
      <c r="N343" s="531"/>
      <c r="O343" s="534"/>
      <c r="P343" s="537"/>
      <c r="Q343" s="525"/>
    </row>
    <row r="344" spans="1:17" ht="16.5" thickBot="1" x14ac:dyDescent="0.3">
      <c r="A344" s="411" t="s">
        <v>3</v>
      </c>
      <c r="B344" s="413"/>
      <c r="C344" s="411" t="s">
        <v>520</v>
      </c>
      <c r="D344" s="412"/>
      <c r="E344" s="412"/>
      <c r="F344" s="412"/>
      <c r="G344" s="412"/>
      <c r="H344" s="412"/>
      <c r="I344" s="412"/>
      <c r="J344" s="412"/>
      <c r="K344" s="412"/>
      <c r="L344" s="412"/>
      <c r="M344" s="413"/>
      <c r="N344" s="531"/>
      <c r="O344" s="534"/>
      <c r="P344" s="537"/>
      <c r="Q344" s="525"/>
    </row>
    <row r="345" spans="1:17" ht="16.5" thickBot="1" x14ac:dyDescent="0.3">
      <c r="A345" s="411" t="s">
        <v>5</v>
      </c>
      <c r="B345" s="413"/>
      <c r="C345" s="418" t="s">
        <v>563</v>
      </c>
      <c r="D345" s="419"/>
      <c r="E345" s="419"/>
      <c r="F345" s="419"/>
      <c r="G345" s="419"/>
      <c r="H345" s="419"/>
      <c r="I345" s="419"/>
      <c r="J345" s="420"/>
      <c r="K345" s="64" t="s">
        <v>7</v>
      </c>
      <c r="L345" s="408" t="s">
        <v>589</v>
      </c>
      <c r="M345" s="408" t="s">
        <v>652</v>
      </c>
      <c r="N345" s="531"/>
      <c r="O345" s="534"/>
      <c r="P345" s="537"/>
      <c r="Q345" s="525"/>
    </row>
    <row r="346" spans="1:17" ht="16.5" thickBot="1" x14ac:dyDescent="0.3">
      <c r="A346" s="406" t="s">
        <v>651</v>
      </c>
      <c r="B346" s="409" t="s">
        <v>8</v>
      </c>
      <c r="C346" s="408" t="s">
        <v>9</v>
      </c>
      <c r="D346" s="408" t="s">
        <v>10</v>
      </c>
      <c r="E346" s="408" t="s">
        <v>11</v>
      </c>
      <c r="F346" s="408" t="s">
        <v>12</v>
      </c>
      <c r="G346" s="64" t="s">
        <v>13</v>
      </c>
      <c r="H346" s="63"/>
      <c r="I346" s="65" t="s">
        <v>14</v>
      </c>
      <c r="J346" s="63"/>
      <c r="K346" s="416" t="s">
        <v>15</v>
      </c>
      <c r="L346" s="409"/>
      <c r="M346" s="409"/>
      <c r="N346" s="531"/>
      <c r="O346" s="534"/>
      <c r="P346" s="537"/>
      <c r="Q346" s="525"/>
    </row>
    <row r="347" spans="1:17" ht="16.5" thickBot="1" x14ac:dyDescent="0.3">
      <c r="A347" s="407"/>
      <c r="B347" s="410"/>
      <c r="C347" s="410"/>
      <c r="D347" s="410"/>
      <c r="E347" s="410"/>
      <c r="F347" s="410"/>
      <c r="G347" s="125" t="s">
        <v>16</v>
      </c>
      <c r="H347" s="125" t="s">
        <v>17</v>
      </c>
      <c r="I347" s="125" t="s">
        <v>18</v>
      </c>
      <c r="J347" s="125" t="s">
        <v>19</v>
      </c>
      <c r="K347" s="417"/>
      <c r="L347" s="410"/>
      <c r="M347" s="410"/>
      <c r="N347" s="532"/>
      <c r="O347" s="535"/>
      <c r="P347" s="538"/>
      <c r="Q347" s="526"/>
    </row>
    <row r="348" spans="1:17" ht="63.75" thickBot="1" x14ac:dyDescent="0.3">
      <c r="A348" s="148">
        <v>152</v>
      </c>
      <c r="B348" s="258" t="s">
        <v>564</v>
      </c>
      <c r="C348" s="197" t="s">
        <v>565</v>
      </c>
      <c r="D348" s="197" t="s">
        <v>566</v>
      </c>
      <c r="E348" s="197" t="s">
        <v>567</v>
      </c>
      <c r="F348" s="197" t="s">
        <v>371</v>
      </c>
      <c r="G348" s="129">
        <v>2023</v>
      </c>
      <c r="H348" s="211">
        <v>2024</v>
      </c>
      <c r="I348" s="199">
        <v>400000000</v>
      </c>
      <c r="J348" s="200"/>
      <c r="K348" s="201"/>
      <c r="L348" s="275" t="s">
        <v>620</v>
      </c>
      <c r="M348" s="224"/>
      <c r="N348" s="263">
        <f>INTELIGENTE!V41</f>
        <v>0</v>
      </c>
      <c r="O348" s="263">
        <f>INTELIGENTE!AE41</f>
        <v>0</v>
      </c>
      <c r="P348" s="322">
        <f>INTELIGENTE!AN41</f>
        <v>1</v>
      </c>
      <c r="Q348" s="263">
        <v>1</v>
      </c>
    </row>
    <row r="349" spans="1:17" ht="95.25" thickBot="1" x14ac:dyDescent="0.3">
      <c r="A349" s="152">
        <v>153</v>
      </c>
      <c r="B349" s="240" t="s">
        <v>568</v>
      </c>
      <c r="C349" s="203" t="s">
        <v>569</v>
      </c>
      <c r="D349" s="203" t="s">
        <v>570</v>
      </c>
      <c r="E349" s="203" t="s">
        <v>571</v>
      </c>
      <c r="F349" s="203" t="s">
        <v>572</v>
      </c>
      <c r="G349" s="205">
        <v>2023</v>
      </c>
      <c r="H349" s="214">
        <v>2024</v>
      </c>
      <c r="I349" s="206">
        <v>20000000</v>
      </c>
      <c r="J349" s="207"/>
      <c r="K349" s="208"/>
      <c r="L349" s="276" t="s">
        <v>621</v>
      </c>
      <c r="M349" s="226"/>
      <c r="N349" s="264" t="e">
        <f>INTELIGENTE!V42</f>
        <v>#DIV/0!</v>
      </c>
      <c r="O349" s="264" t="e">
        <f>INTELIGENTE!AE42</f>
        <v>#DIV/0!</v>
      </c>
      <c r="P349" s="322">
        <f>INTELIGENTE!AN42</f>
        <v>1</v>
      </c>
      <c r="Q349" s="264">
        <v>1</v>
      </c>
    </row>
    <row r="352" spans="1:17" x14ac:dyDescent="0.25">
      <c r="O352" s="280"/>
    </row>
    <row r="353" spans="10:10" x14ac:dyDescent="0.25">
      <c r="J353" t="s">
        <v>653</v>
      </c>
    </row>
    <row r="448" spans="2:10" ht="15.75" x14ac:dyDescent="0.25">
      <c r="B448" s="42"/>
      <c r="C448" s="43"/>
      <c r="D448" s="43"/>
      <c r="E448" s="43"/>
      <c r="F448" s="43"/>
      <c r="G448" s="44"/>
      <c r="H448" s="45"/>
      <c r="I448" s="46"/>
      <c r="J448" s="47"/>
    </row>
  </sheetData>
  <mergeCells count="561">
    <mergeCell ref="N342:N347"/>
    <mergeCell ref="O342:O347"/>
    <mergeCell ref="P342:P347"/>
    <mergeCell ref="N1:N6"/>
    <mergeCell ref="O1:O6"/>
    <mergeCell ref="P1:P6"/>
    <mergeCell ref="N10:N15"/>
    <mergeCell ref="O10:O15"/>
    <mergeCell ref="P10:P15"/>
    <mergeCell ref="N25:N30"/>
    <mergeCell ref="O25:O30"/>
    <mergeCell ref="P25:P30"/>
    <mergeCell ref="N308:N313"/>
    <mergeCell ref="O308:O313"/>
    <mergeCell ref="P308:P313"/>
    <mergeCell ref="N319:N324"/>
    <mergeCell ref="O319:O324"/>
    <mergeCell ref="P319:P324"/>
    <mergeCell ref="N329:N334"/>
    <mergeCell ref="O329:O334"/>
    <mergeCell ref="P329:P334"/>
    <mergeCell ref="N274:N279"/>
    <mergeCell ref="O274:O279"/>
    <mergeCell ref="P274:P279"/>
    <mergeCell ref="N222:N227"/>
    <mergeCell ref="O222:O227"/>
    <mergeCell ref="P222:P227"/>
    <mergeCell ref="N285:N290"/>
    <mergeCell ref="O285:O290"/>
    <mergeCell ref="P285:P290"/>
    <mergeCell ref="N298:N303"/>
    <mergeCell ref="O298:O303"/>
    <mergeCell ref="P298:P303"/>
    <mergeCell ref="N237:N242"/>
    <mergeCell ref="O237:O242"/>
    <mergeCell ref="P237:P242"/>
    <mergeCell ref="N248:N253"/>
    <mergeCell ref="O248:O253"/>
    <mergeCell ref="P248:P253"/>
    <mergeCell ref="N260:N265"/>
    <mergeCell ref="O260:O265"/>
    <mergeCell ref="P260:P265"/>
    <mergeCell ref="N180:N185"/>
    <mergeCell ref="O180:O185"/>
    <mergeCell ref="P180:P185"/>
    <mergeCell ref="N191:N196"/>
    <mergeCell ref="O191:O196"/>
    <mergeCell ref="P191:P196"/>
    <mergeCell ref="N208:N213"/>
    <mergeCell ref="O208:O213"/>
    <mergeCell ref="P208:P213"/>
    <mergeCell ref="N168:N173"/>
    <mergeCell ref="O168:O173"/>
    <mergeCell ref="P168:P173"/>
    <mergeCell ref="N110:N115"/>
    <mergeCell ref="O110:O115"/>
    <mergeCell ref="P110:P115"/>
    <mergeCell ref="N120:N125"/>
    <mergeCell ref="O120:O125"/>
    <mergeCell ref="P120:P125"/>
    <mergeCell ref="N128:N133"/>
    <mergeCell ref="O128:O133"/>
    <mergeCell ref="P128:P133"/>
    <mergeCell ref="N138:N143"/>
    <mergeCell ref="O138:O143"/>
    <mergeCell ref="P138:P143"/>
    <mergeCell ref="N148:N153"/>
    <mergeCell ref="O148:O153"/>
    <mergeCell ref="P148:P153"/>
    <mergeCell ref="N158:N163"/>
    <mergeCell ref="O158:O163"/>
    <mergeCell ref="P158:P163"/>
    <mergeCell ref="M4:M6"/>
    <mergeCell ref="O47:O52"/>
    <mergeCell ref="P47:P52"/>
    <mergeCell ref="N58:N63"/>
    <mergeCell ref="O58:O63"/>
    <mergeCell ref="P58:P63"/>
    <mergeCell ref="N74:N79"/>
    <mergeCell ref="O74:O79"/>
    <mergeCell ref="P74:P79"/>
    <mergeCell ref="O34:O39"/>
    <mergeCell ref="P34:P39"/>
    <mergeCell ref="C13:J13"/>
    <mergeCell ref="B14:B15"/>
    <mergeCell ref="C14:C15"/>
    <mergeCell ref="D14:D15"/>
    <mergeCell ref="E14:E15"/>
    <mergeCell ref="F14:F15"/>
    <mergeCell ref="K14:K15"/>
    <mergeCell ref="N47:N52"/>
    <mergeCell ref="B29:B30"/>
    <mergeCell ref="C29:C30"/>
    <mergeCell ref="D29:D30"/>
    <mergeCell ref="E29:E30"/>
    <mergeCell ref="F29:F30"/>
    <mergeCell ref="K29:K30"/>
    <mergeCell ref="N34:N39"/>
    <mergeCell ref="K78:K79"/>
    <mergeCell ref="C61:J61"/>
    <mergeCell ref="B62:B63"/>
    <mergeCell ref="C62:C63"/>
    <mergeCell ref="D62:D63"/>
    <mergeCell ref="E62:E63"/>
    <mergeCell ref="F62:F63"/>
    <mergeCell ref="K62:K63"/>
    <mergeCell ref="C50:J50"/>
    <mergeCell ref="B51:B52"/>
    <mergeCell ref="C51:C52"/>
    <mergeCell ref="D51:D52"/>
    <mergeCell ref="E51:E52"/>
    <mergeCell ref="F51:F52"/>
    <mergeCell ref="K51:K52"/>
    <mergeCell ref="Q128:Q133"/>
    <mergeCell ref="Q138:Q143"/>
    <mergeCell ref="Q148:Q153"/>
    <mergeCell ref="Q158:Q163"/>
    <mergeCell ref="Q168:Q173"/>
    <mergeCell ref="Q180:Q185"/>
    <mergeCell ref="Q191:Q196"/>
    <mergeCell ref="Q208:Q213"/>
    <mergeCell ref="Q1:Q6"/>
    <mergeCell ref="Q10:Q15"/>
    <mergeCell ref="Q25:Q30"/>
    <mergeCell ref="Q34:Q39"/>
    <mergeCell ref="Q47:Q52"/>
    <mergeCell ref="Q58:Q63"/>
    <mergeCell ref="Q74:Q79"/>
    <mergeCell ref="Q110:Q115"/>
    <mergeCell ref="Q120:Q125"/>
    <mergeCell ref="Q329:Q334"/>
    <mergeCell ref="Q342:Q347"/>
    <mergeCell ref="Q222:Q227"/>
    <mergeCell ref="Q237:Q242"/>
    <mergeCell ref="Q248:Q253"/>
    <mergeCell ref="Q260:Q265"/>
    <mergeCell ref="Q274:Q279"/>
    <mergeCell ref="Q285:Q290"/>
    <mergeCell ref="Q298:Q303"/>
    <mergeCell ref="Q308:Q313"/>
    <mergeCell ref="Q319:Q324"/>
    <mergeCell ref="A29:A30"/>
    <mergeCell ref="A26:B26"/>
    <mergeCell ref="A27:B27"/>
    <mergeCell ref="A28:B28"/>
    <mergeCell ref="A35:B35"/>
    <mergeCell ref="A36:B36"/>
    <mergeCell ref="A37:B37"/>
    <mergeCell ref="A25:M25"/>
    <mergeCell ref="C26:M26"/>
    <mergeCell ref="C27:M27"/>
    <mergeCell ref="M28:M30"/>
    <mergeCell ref="A34:M34"/>
    <mergeCell ref="C35:M35"/>
    <mergeCell ref="C36:M36"/>
    <mergeCell ref="M37:M39"/>
    <mergeCell ref="L28:L30"/>
    <mergeCell ref="C37:J37"/>
    <mergeCell ref="B38:B39"/>
    <mergeCell ref="C38:C39"/>
    <mergeCell ref="D38:D39"/>
    <mergeCell ref="E38:E39"/>
    <mergeCell ref="F38:F39"/>
    <mergeCell ref="K38:K39"/>
    <mergeCell ref="C28:J28"/>
    <mergeCell ref="A38:A39"/>
    <mergeCell ref="A48:B48"/>
    <mergeCell ref="A49:B49"/>
    <mergeCell ref="A50:B50"/>
    <mergeCell ref="A51:A52"/>
    <mergeCell ref="A62:A63"/>
    <mergeCell ref="A59:B59"/>
    <mergeCell ref="A60:B60"/>
    <mergeCell ref="A61:B61"/>
    <mergeCell ref="A47:M47"/>
    <mergeCell ref="C48:M48"/>
    <mergeCell ref="C49:M49"/>
    <mergeCell ref="M50:M52"/>
    <mergeCell ref="A58:M58"/>
    <mergeCell ref="C59:M59"/>
    <mergeCell ref="C60:M60"/>
    <mergeCell ref="M61:M63"/>
    <mergeCell ref="L37:L39"/>
    <mergeCell ref="L50:L52"/>
    <mergeCell ref="L61:L63"/>
    <mergeCell ref="C2:M2"/>
    <mergeCell ref="C3:M3"/>
    <mergeCell ref="A1:M1"/>
    <mergeCell ref="A10:M10"/>
    <mergeCell ref="C11:M11"/>
    <mergeCell ref="C12:M12"/>
    <mergeCell ref="M13:M15"/>
    <mergeCell ref="L4:L6"/>
    <mergeCell ref="L13:L15"/>
    <mergeCell ref="A5:A6"/>
    <mergeCell ref="A2:B2"/>
    <mergeCell ref="A3:B3"/>
    <mergeCell ref="A4:B4"/>
    <mergeCell ref="A14:A15"/>
    <mergeCell ref="A11:B11"/>
    <mergeCell ref="A12:B12"/>
    <mergeCell ref="A13:B13"/>
    <mergeCell ref="C4:J4"/>
    <mergeCell ref="B5:B6"/>
    <mergeCell ref="C5:C6"/>
    <mergeCell ref="D5:D6"/>
    <mergeCell ref="E5:E6"/>
    <mergeCell ref="F5:F6"/>
    <mergeCell ref="K5:K6"/>
    <mergeCell ref="A78:A79"/>
    <mergeCell ref="A74:M74"/>
    <mergeCell ref="A75:B75"/>
    <mergeCell ref="A76:B76"/>
    <mergeCell ref="A77:B77"/>
    <mergeCell ref="M77:M79"/>
    <mergeCell ref="C75:M75"/>
    <mergeCell ref="C76:M76"/>
    <mergeCell ref="M113:M115"/>
    <mergeCell ref="L77:L79"/>
    <mergeCell ref="I80:I103"/>
    <mergeCell ref="C113:J113"/>
    <mergeCell ref="B114:B115"/>
    <mergeCell ref="C114:C115"/>
    <mergeCell ref="D114:D115"/>
    <mergeCell ref="E114:E115"/>
    <mergeCell ref="F114:F115"/>
    <mergeCell ref="K114:K115"/>
    <mergeCell ref="C77:J77"/>
    <mergeCell ref="B78:B79"/>
    <mergeCell ref="C78:C79"/>
    <mergeCell ref="D78:D79"/>
    <mergeCell ref="E78:E79"/>
    <mergeCell ref="F78:F79"/>
    <mergeCell ref="A124:A125"/>
    <mergeCell ref="A110:M110"/>
    <mergeCell ref="A111:B111"/>
    <mergeCell ref="A112:B112"/>
    <mergeCell ref="A113:B113"/>
    <mergeCell ref="A114:A115"/>
    <mergeCell ref="M123:M125"/>
    <mergeCell ref="C111:M111"/>
    <mergeCell ref="C112:M112"/>
    <mergeCell ref="A120:M120"/>
    <mergeCell ref="A121:B121"/>
    <mergeCell ref="A122:B122"/>
    <mergeCell ref="A123:B123"/>
    <mergeCell ref="C121:M121"/>
    <mergeCell ref="C122:M122"/>
    <mergeCell ref="L113:L115"/>
    <mergeCell ref="L123:L125"/>
    <mergeCell ref="C123:J123"/>
    <mergeCell ref="B124:B125"/>
    <mergeCell ref="C124:C125"/>
    <mergeCell ref="D124:D125"/>
    <mergeCell ref="E124:E125"/>
    <mergeCell ref="F124:F125"/>
    <mergeCell ref="K124:K125"/>
    <mergeCell ref="M131:M133"/>
    <mergeCell ref="A132:A133"/>
    <mergeCell ref="A128:M128"/>
    <mergeCell ref="A129:B129"/>
    <mergeCell ref="A130:B130"/>
    <mergeCell ref="A131:B131"/>
    <mergeCell ref="C129:M129"/>
    <mergeCell ref="C130:M130"/>
    <mergeCell ref="L131:L133"/>
    <mergeCell ref="C131:J131"/>
    <mergeCell ref="B132:B133"/>
    <mergeCell ref="C132:C133"/>
    <mergeCell ref="D132:D133"/>
    <mergeCell ref="E132:E133"/>
    <mergeCell ref="F132:F133"/>
    <mergeCell ref="K132:K133"/>
    <mergeCell ref="A142:A143"/>
    <mergeCell ref="M141:M143"/>
    <mergeCell ref="A138:M138"/>
    <mergeCell ref="A139:B139"/>
    <mergeCell ref="A140:B140"/>
    <mergeCell ref="A141:B141"/>
    <mergeCell ref="C139:M139"/>
    <mergeCell ref="C140:M140"/>
    <mergeCell ref="L141:L143"/>
    <mergeCell ref="C141:J141"/>
    <mergeCell ref="B142:B143"/>
    <mergeCell ref="C142:C143"/>
    <mergeCell ref="D142:D143"/>
    <mergeCell ref="E142:E143"/>
    <mergeCell ref="F142:F143"/>
    <mergeCell ref="K142:K143"/>
    <mergeCell ref="A152:A153"/>
    <mergeCell ref="M151:M153"/>
    <mergeCell ref="A148:M148"/>
    <mergeCell ref="A149:B149"/>
    <mergeCell ref="A150:B150"/>
    <mergeCell ref="A151:B151"/>
    <mergeCell ref="C149:M149"/>
    <mergeCell ref="C150:M150"/>
    <mergeCell ref="L151:L153"/>
    <mergeCell ref="C151:J151"/>
    <mergeCell ref="B152:B153"/>
    <mergeCell ref="C152:C153"/>
    <mergeCell ref="D152:D153"/>
    <mergeCell ref="E152:E153"/>
    <mergeCell ref="F152:F153"/>
    <mergeCell ref="K152:K153"/>
    <mergeCell ref="A162:A163"/>
    <mergeCell ref="M161:M163"/>
    <mergeCell ref="A158:M158"/>
    <mergeCell ref="A159:B159"/>
    <mergeCell ref="A160:B160"/>
    <mergeCell ref="A161:B161"/>
    <mergeCell ref="C159:M159"/>
    <mergeCell ref="C160:M160"/>
    <mergeCell ref="L161:L163"/>
    <mergeCell ref="C161:J161"/>
    <mergeCell ref="B162:B163"/>
    <mergeCell ref="C162:C163"/>
    <mergeCell ref="D162:D163"/>
    <mergeCell ref="E162:E163"/>
    <mergeCell ref="F162:F163"/>
    <mergeCell ref="K162:K163"/>
    <mergeCell ref="A172:A173"/>
    <mergeCell ref="M171:M173"/>
    <mergeCell ref="A168:M168"/>
    <mergeCell ref="A169:B169"/>
    <mergeCell ref="A170:B170"/>
    <mergeCell ref="A171:B171"/>
    <mergeCell ref="C169:M169"/>
    <mergeCell ref="C170:M170"/>
    <mergeCell ref="L171:L173"/>
    <mergeCell ref="C171:J171"/>
    <mergeCell ref="B172:B173"/>
    <mergeCell ref="C172:C173"/>
    <mergeCell ref="D172:D173"/>
    <mergeCell ref="E172:E173"/>
    <mergeCell ref="F172:F173"/>
    <mergeCell ref="K172:K173"/>
    <mergeCell ref="A184:A185"/>
    <mergeCell ref="M183:M185"/>
    <mergeCell ref="A180:M180"/>
    <mergeCell ref="A181:B181"/>
    <mergeCell ref="A182:B182"/>
    <mergeCell ref="A183:B183"/>
    <mergeCell ref="C181:M181"/>
    <mergeCell ref="C182:M182"/>
    <mergeCell ref="L183:L185"/>
    <mergeCell ref="C183:J183"/>
    <mergeCell ref="B184:B185"/>
    <mergeCell ref="C184:C185"/>
    <mergeCell ref="D184:D185"/>
    <mergeCell ref="E184:E185"/>
    <mergeCell ref="F184:F185"/>
    <mergeCell ref="K184:K185"/>
    <mergeCell ref="A195:A196"/>
    <mergeCell ref="M194:M196"/>
    <mergeCell ref="A191:M191"/>
    <mergeCell ref="A192:B192"/>
    <mergeCell ref="A193:B193"/>
    <mergeCell ref="A194:B194"/>
    <mergeCell ref="C192:M192"/>
    <mergeCell ref="C193:M193"/>
    <mergeCell ref="L194:L196"/>
    <mergeCell ref="C194:J194"/>
    <mergeCell ref="B195:B196"/>
    <mergeCell ref="C195:C196"/>
    <mergeCell ref="D195:D196"/>
    <mergeCell ref="E195:E196"/>
    <mergeCell ref="F195:F196"/>
    <mergeCell ref="K195:K196"/>
    <mergeCell ref="A212:A213"/>
    <mergeCell ref="M211:M213"/>
    <mergeCell ref="A208:M208"/>
    <mergeCell ref="A209:B209"/>
    <mergeCell ref="A210:B210"/>
    <mergeCell ref="A211:B211"/>
    <mergeCell ref="C209:M209"/>
    <mergeCell ref="C210:M210"/>
    <mergeCell ref="L211:L213"/>
    <mergeCell ref="C211:J211"/>
    <mergeCell ref="B212:B213"/>
    <mergeCell ref="C212:C213"/>
    <mergeCell ref="D212:D213"/>
    <mergeCell ref="E212:E213"/>
    <mergeCell ref="F212:F213"/>
    <mergeCell ref="K212:K213"/>
    <mergeCell ref="A226:A227"/>
    <mergeCell ref="M225:M227"/>
    <mergeCell ref="A222:M222"/>
    <mergeCell ref="A223:B223"/>
    <mergeCell ref="A224:B224"/>
    <mergeCell ref="A225:B225"/>
    <mergeCell ref="C223:M223"/>
    <mergeCell ref="C224:M224"/>
    <mergeCell ref="L225:L227"/>
    <mergeCell ref="C225:J225"/>
    <mergeCell ref="B226:B227"/>
    <mergeCell ref="C226:C227"/>
    <mergeCell ref="D226:D227"/>
    <mergeCell ref="E226:E227"/>
    <mergeCell ref="F226:F227"/>
    <mergeCell ref="K226:K227"/>
    <mergeCell ref="A241:A242"/>
    <mergeCell ref="M240:M242"/>
    <mergeCell ref="A237:M237"/>
    <mergeCell ref="A238:B238"/>
    <mergeCell ref="A239:B239"/>
    <mergeCell ref="A240:B240"/>
    <mergeCell ref="C238:M238"/>
    <mergeCell ref="C239:M239"/>
    <mergeCell ref="L240:L242"/>
    <mergeCell ref="C240:J240"/>
    <mergeCell ref="B241:B242"/>
    <mergeCell ref="C241:C242"/>
    <mergeCell ref="D241:D242"/>
    <mergeCell ref="E241:E242"/>
    <mergeCell ref="F241:F242"/>
    <mergeCell ref="K241:K242"/>
    <mergeCell ref="A252:A253"/>
    <mergeCell ref="M251:M253"/>
    <mergeCell ref="A248:M248"/>
    <mergeCell ref="A249:B249"/>
    <mergeCell ref="A250:B250"/>
    <mergeCell ref="A251:B251"/>
    <mergeCell ref="C249:M249"/>
    <mergeCell ref="C250:M250"/>
    <mergeCell ref="L251:L253"/>
    <mergeCell ref="C251:J251"/>
    <mergeCell ref="B252:B253"/>
    <mergeCell ref="C252:C253"/>
    <mergeCell ref="D252:D253"/>
    <mergeCell ref="E252:E253"/>
    <mergeCell ref="F252:F253"/>
    <mergeCell ref="K252:K253"/>
    <mergeCell ref="A264:A265"/>
    <mergeCell ref="M263:M265"/>
    <mergeCell ref="A260:M260"/>
    <mergeCell ref="A262:B262"/>
    <mergeCell ref="A261:B261"/>
    <mergeCell ref="A263:B263"/>
    <mergeCell ref="C261:M261"/>
    <mergeCell ref="C262:M262"/>
    <mergeCell ref="L263:L265"/>
    <mergeCell ref="C263:J263"/>
    <mergeCell ref="B264:B265"/>
    <mergeCell ref="C264:C265"/>
    <mergeCell ref="D264:D265"/>
    <mergeCell ref="E264:E265"/>
    <mergeCell ref="F264:F265"/>
    <mergeCell ref="K264:K265"/>
    <mergeCell ref="A278:A279"/>
    <mergeCell ref="M277:M279"/>
    <mergeCell ref="A274:M274"/>
    <mergeCell ref="A275:B275"/>
    <mergeCell ref="A276:B276"/>
    <mergeCell ref="A277:B277"/>
    <mergeCell ref="C275:M275"/>
    <mergeCell ref="C276:M276"/>
    <mergeCell ref="L277:L279"/>
    <mergeCell ref="C277:J277"/>
    <mergeCell ref="B278:B279"/>
    <mergeCell ref="C278:C279"/>
    <mergeCell ref="D278:D279"/>
    <mergeCell ref="E278:E279"/>
    <mergeCell ref="F278:F279"/>
    <mergeCell ref="K278:K279"/>
    <mergeCell ref="A289:A290"/>
    <mergeCell ref="M288:M290"/>
    <mergeCell ref="A285:M285"/>
    <mergeCell ref="A286:B286"/>
    <mergeCell ref="A287:B287"/>
    <mergeCell ref="A288:B288"/>
    <mergeCell ref="C286:M286"/>
    <mergeCell ref="C287:M287"/>
    <mergeCell ref="L288:L290"/>
    <mergeCell ref="C288:J288"/>
    <mergeCell ref="B289:B290"/>
    <mergeCell ref="C289:C290"/>
    <mergeCell ref="D289:D290"/>
    <mergeCell ref="E289:E290"/>
    <mergeCell ref="F289:F290"/>
    <mergeCell ref="K289:K290"/>
    <mergeCell ref="A302:A303"/>
    <mergeCell ref="M301:M303"/>
    <mergeCell ref="A298:M298"/>
    <mergeCell ref="A299:B299"/>
    <mergeCell ref="A300:B300"/>
    <mergeCell ref="A301:B301"/>
    <mergeCell ref="C299:M299"/>
    <mergeCell ref="C300:M300"/>
    <mergeCell ref="L301:L303"/>
    <mergeCell ref="C301:J301"/>
    <mergeCell ref="B302:B303"/>
    <mergeCell ref="C302:C303"/>
    <mergeCell ref="D302:D303"/>
    <mergeCell ref="E302:E303"/>
    <mergeCell ref="F302:F303"/>
    <mergeCell ref="K302:K303"/>
    <mergeCell ref="A312:A313"/>
    <mergeCell ref="M311:M313"/>
    <mergeCell ref="A308:M308"/>
    <mergeCell ref="A309:B309"/>
    <mergeCell ref="A310:B310"/>
    <mergeCell ref="A311:B311"/>
    <mergeCell ref="C309:M309"/>
    <mergeCell ref="C310:M310"/>
    <mergeCell ref="L311:L313"/>
    <mergeCell ref="C311:J311"/>
    <mergeCell ref="B312:B313"/>
    <mergeCell ref="C312:C313"/>
    <mergeCell ref="D312:D313"/>
    <mergeCell ref="E312:E313"/>
    <mergeCell ref="F312:F313"/>
    <mergeCell ref="K312:K313"/>
    <mergeCell ref="A323:A324"/>
    <mergeCell ref="M322:M324"/>
    <mergeCell ref="A319:M319"/>
    <mergeCell ref="A320:B320"/>
    <mergeCell ref="A321:B321"/>
    <mergeCell ref="A322:B322"/>
    <mergeCell ref="C320:M320"/>
    <mergeCell ref="C321:M321"/>
    <mergeCell ref="L322:L324"/>
    <mergeCell ref="C322:J322"/>
    <mergeCell ref="B323:B324"/>
    <mergeCell ref="C323:C324"/>
    <mergeCell ref="D323:D324"/>
    <mergeCell ref="E323:E324"/>
    <mergeCell ref="F323:F324"/>
    <mergeCell ref="K323:K324"/>
    <mergeCell ref="A333:A334"/>
    <mergeCell ref="M332:M334"/>
    <mergeCell ref="A329:M329"/>
    <mergeCell ref="A330:B330"/>
    <mergeCell ref="A331:B331"/>
    <mergeCell ref="A332:B332"/>
    <mergeCell ref="C330:M330"/>
    <mergeCell ref="C331:M331"/>
    <mergeCell ref="L332:L334"/>
    <mergeCell ref="C332:J332"/>
    <mergeCell ref="B333:B334"/>
    <mergeCell ref="C333:C334"/>
    <mergeCell ref="D333:D334"/>
    <mergeCell ref="E333:E334"/>
    <mergeCell ref="F333:F334"/>
    <mergeCell ref="K333:K334"/>
    <mergeCell ref="A346:A347"/>
    <mergeCell ref="M345:M347"/>
    <mergeCell ref="A342:M342"/>
    <mergeCell ref="A343:B343"/>
    <mergeCell ref="A344:B344"/>
    <mergeCell ref="A345:B345"/>
    <mergeCell ref="C343:M343"/>
    <mergeCell ref="C344:M344"/>
    <mergeCell ref="L345:L347"/>
    <mergeCell ref="K346:K347"/>
    <mergeCell ref="C345:J345"/>
    <mergeCell ref="B346:B347"/>
    <mergeCell ref="C346:C347"/>
    <mergeCell ref="D346:D347"/>
    <mergeCell ref="E346:E347"/>
    <mergeCell ref="F346:F347"/>
  </mergeCells>
  <conditionalFormatting sqref="P7:P8">
    <cfRule type="cellIs" dxfId="78" priority="78" operator="lessThan">
      <formula>1</formula>
    </cfRule>
    <cfRule type="cellIs" dxfId="77" priority="81" operator="equal">
      <formula>1</formula>
    </cfRule>
  </conditionalFormatting>
  <conditionalFormatting sqref="P16:P23">
    <cfRule type="cellIs" dxfId="76" priority="76" operator="lessThan">
      <formula>1</formula>
    </cfRule>
    <cfRule type="cellIs" dxfId="75" priority="77" operator="equal">
      <formula>1</formula>
    </cfRule>
  </conditionalFormatting>
  <conditionalFormatting sqref="P32">
    <cfRule type="cellIs" dxfId="74" priority="74" operator="lessThan">
      <formula>1</formula>
    </cfRule>
    <cfRule type="cellIs" dxfId="73" priority="75" operator="equal">
      <formula>1</formula>
    </cfRule>
  </conditionalFormatting>
  <conditionalFormatting sqref="P31">
    <cfRule type="cellIs" dxfId="72" priority="72" operator="lessThan">
      <formula>1</formula>
    </cfRule>
    <cfRule type="cellIs" dxfId="71" priority="73" operator="equal">
      <formula>1</formula>
    </cfRule>
  </conditionalFormatting>
  <conditionalFormatting sqref="P40:P45">
    <cfRule type="cellIs" dxfId="70" priority="70" operator="lessThan">
      <formula>1</formula>
    </cfRule>
    <cfRule type="cellIs" dxfId="69" priority="71" operator="equal">
      <formula>1</formula>
    </cfRule>
  </conditionalFormatting>
  <conditionalFormatting sqref="P42:P43">
    <cfRule type="cellIs" dxfId="68" priority="69" operator="lessThan">
      <formula>0.8</formula>
    </cfRule>
  </conditionalFormatting>
  <conditionalFormatting sqref="P54:P56">
    <cfRule type="cellIs" dxfId="67" priority="67" operator="lessThan">
      <formula>1</formula>
    </cfRule>
    <cfRule type="cellIs" dxfId="66" priority="68" operator="equal">
      <formula>1</formula>
    </cfRule>
  </conditionalFormatting>
  <conditionalFormatting sqref="P53">
    <cfRule type="cellIs" dxfId="65" priority="65" operator="lessThan">
      <formula>1</formula>
    </cfRule>
    <cfRule type="cellIs" dxfId="64" priority="66" operator="equal">
      <formula>1</formula>
    </cfRule>
  </conditionalFormatting>
  <conditionalFormatting sqref="P53">
    <cfRule type="cellIs" dxfId="63" priority="64" operator="lessThan">
      <formula>0.8</formula>
    </cfRule>
  </conditionalFormatting>
  <conditionalFormatting sqref="P66:P72">
    <cfRule type="cellIs" dxfId="62" priority="62" operator="lessThan">
      <formula>1</formula>
    </cfRule>
    <cfRule type="cellIs" dxfId="61" priority="63" operator="equal">
      <formula>1</formula>
    </cfRule>
  </conditionalFormatting>
  <conditionalFormatting sqref="P80:P108">
    <cfRule type="cellIs" dxfId="60" priority="60" operator="lessThan">
      <formula>1</formula>
    </cfRule>
    <cfRule type="cellIs" dxfId="59" priority="61" operator="equal">
      <formula>1</formula>
    </cfRule>
  </conditionalFormatting>
  <conditionalFormatting sqref="P116:P118">
    <cfRule type="cellIs" dxfId="58" priority="58" operator="lessThan">
      <formula>1</formula>
    </cfRule>
    <cfRule type="cellIs" dxfId="57" priority="59" operator="equal">
      <formula>1</formula>
    </cfRule>
  </conditionalFormatting>
  <conditionalFormatting sqref="P126">
    <cfRule type="cellIs" dxfId="56" priority="56" operator="lessThan">
      <formula>1</formula>
    </cfRule>
    <cfRule type="cellIs" dxfId="55" priority="57" operator="equal">
      <formula>1</formula>
    </cfRule>
  </conditionalFormatting>
  <conditionalFormatting sqref="P134:P136">
    <cfRule type="cellIs" dxfId="54" priority="54" operator="lessThan">
      <formula>1</formula>
    </cfRule>
    <cfRule type="cellIs" dxfId="53" priority="55" operator="equal">
      <formula>1</formula>
    </cfRule>
  </conditionalFormatting>
  <conditionalFormatting sqref="P144:P146">
    <cfRule type="cellIs" dxfId="52" priority="52" operator="lessThan">
      <formula>1</formula>
    </cfRule>
    <cfRule type="cellIs" dxfId="51" priority="53" operator="equal">
      <formula>1</formula>
    </cfRule>
  </conditionalFormatting>
  <conditionalFormatting sqref="P154:P156">
    <cfRule type="cellIs" dxfId="50" priority="50" operator="lessThan">
      <formula>1</formula>
    </cfRule>
    <cfRule type="cellIs" dxfId="49" priority="51" operator="equal">
      <formula>1</formula>
    </cfRule>
  </conditionalFormatting>
  <conditionalFormatting sqref="P164:P166">
    <cfRule type="cellIs" dxfId="48" priority="48" operator="lessThan">
      <formula>1</formula>
    </cfRule>
    <cfRule type="cellIs" dxfId="47" priority="49" operator="equal">
      <formula>1</formula>
    </cfRule>
  </conditionalFormatting>
  <conditionalFormatting sqref="P174:P178">
    <cfRule type="cellIs" dxfId="46" priority="46" operator="lessThan">
      <formula>1</formula>
    </cfRule>
    <cfRule type="cellIs" dxfId="45" priority="47" operator="equal">
      <formula>1</formula>
    </cfRule>
  </conditionalFormatting>
  <conditionalFormatting sqref="P186:P189">
    <cfRule type="cellIs" dxfId="44" priority="44" operator="lessThan">
      <formula>1</formula>
    </cfRule>
    <cfRule type="cellIs" dxfId="43" priority="45" operator="equal">
      <formula>1</formula>
    </cfRule>
  </conditionalFormatting>
  <conditionalFormatting sqref="P197:P206">
    <cfRule type="cellIs" dxfId="42" priority="42" operator="lessThan">
      <formula>1</formula>
    </cfRule>
    <cfRule type="cellIs" dxfId="41" priority="43" operator="equal">
      <formula>1</formula>
    </cfRule>
  </conditionalFormatting>
  <conditionalFormatting sqref="P206">
    <cfRule type="cellIs" dxfId="40" priority="41" operator="lessThan">
      <formula>0.5</formula>
    </cfRule>
  </conditionalFormatting>
  <conditionalFormatting sqref="P214:P219">
    <cfRule type="cellIs" dxfId="39" priority="39" operator="lessThan">
      <formula>1</formula>
    </cfRule>
    <cfRule type="cellIs" dxfId="38" priority="40" operator="equal">
      <formula>1</formula>
    </cfRule>
  </conditionalFormatting>
  <conditionalFormatting sqref="P214:P219">
    <cfRule type="cellIs" dxfId="37" priority="38" operator="lessThan">
      <formula>0.5</formula>
    </cfRule>
  </conditionalFormatting>
  <conditionalFormatting sqref="P228:P235">
    <cfRule type="cellIs" dxfId="36" priority="36" operator="lessThan">
      <formula>1</formula>
    </cfRule>
    <cfRule type="cellIs" dxfId="35" priority="37" operator="equal">
      <formula>1</formula>
    </cfRule>
  </conditionalFormatting>
  <conditionalFormatting sqref="P228:P235">
    <cfRule type="cellIs" dxfId="34" priority="35" operator="lessThan">
      <formula>0.5</formula>
    </cfRule>
  </conditionalFormatting>
  <conditionalFormatting sqref="P243:P246">
    <cfRule type="cellIs" dxfId="33" priority="33" operator="lessThan">
      <formula>1</formula>
    </cfRule>
    <cfRule type="cellIs" dxfId="32" priority="34" operator="equal">
      <formula>1</formula>
    </cfRule>
  </conditionalFormatting>
  <conditionalFormatting sqref="P243:P246">
    <cfRule type="cellIs" dxfId="31" priority="32" operator="lessThan">
      <formula>0.5</formula>
    </cfRule>
  </conditionalFormatting>
  <conditionalFormatting sqref="P254:P258">
    <cfRule type="cellIs" dxfId="30" priority="30" operator="lessThan">
      <formula>1</formula>
    </cfRule>
    <cfRule type="cellIs" dxfId="29" priority="31" operator="equal">
      <formula>1</formula>
    </cfRule>
  </conditionalFormatting>
  <conditionalFormatting sqref="P254:P258">
    <cfRule type="cellIs" dxfId="28" priority="29" operator="lessThan">
      <formula>0.5</formula>
    </cfRule>
  </conditionalFormatting>
  <conditionalFormatting sqref="P266:P272">
    <cfRule type="cellIs" dxfId="27" priority="27" operator="lessThan">
      <formula>1</formula>
    </cfRule>
    <cfRule type="cellIs" dxfId="26" priority="28" operator="equal">
      <formula>1</formula>
    </cfRule>
  </conditionalFormatting>
  <conditionalFormatting sqref="P266:P272">
    <cfRule type="cellIs" dxfId="25" priority="26" operator="lessThan">
      <formula>0.5</formula>
    </cfRule>
  </conditionalFormatting>
  <conditionalFormatting sqref="P280:P283">
    <cfRule type="cellIs" dxfId="24" priority="24" operator="lessThan">
      <formula>1</formula>
    </cfRule>
    <cfRule type="cellIs" dxfId="23" priority="25" operator="equal">
      <formula>1</formula>
    </cfRule>
  </conditionalFormatting>
  <conditionalFormatting sqref="P280:P283">
    <cfRule type="cellIs" dxfId="22" priority="23" operator="lessThan">
      <formula>0.5</formula>
    </cfRule>
  </conditionalFormatting>
  <conditionalFormatting sqref="P291:P296">
    <cfRule type="cellIs" dxfId="21" priority="21" operator="lessThan">
      <formula>1</formula>
    </cfRule>
    <cfRule type="cellIs" dxfId="20" priority="22" operator="equal">
      <formula>1</formula>
    </cfRule>
  </conditionalFormatting>
  <conditionalFormatting sqref="P291:P296">
    <cfRule type="cellIs" dxfId="19" priority="20" operator="lessThan">
      <formula>0.5</formula>
    </cfRule>
  </conditionalFormatting>
  <conditionalFormatting sqref="P304:P306">
    <cfRule type="cellIs" dxfId="18" priority="18" operator="lessThan">
      <formula>1</formula>
    </cfRule>
    <cfRule type="cellIs" dxfId="17" priority="19" operator="equal">
      <formula>1</formula>
    </cfRule>
  </conditionalFormatting>
  <conditionalFormatting sqref="P304:P306">
    <cfRule type="cellIs" dxfId="16" priority="17" operator="lessThan">
      <formula>0.5</formula>
    </cfRule>
  </conditionalFormatting>
  <conditionalFormatting sqref="P314:P317">
    <cfRule type="cellIs" dxfId="15" priority="15" operator="lessThan">
      <formula>1</formula>
    </cfRule>
    <cfRule type="cellIs" dxfId="14" priority="16" operator="equal">
      <formula>1</formula>
    </cfRule>
  </conditionalFormatting>
  <conditionalFormatting sqref="P314:P317">
    <cfRule type="cellIs" dxfId="13" priority="14" operator="lessThan">
      <formula>0.5</formula>
    </cfRule>
  </conditionalFormatting>
  <conditionalFormatting sqref="P325:P327">
    <cfRule type="cellIs" dxfId="12" priority="12" operator="lessThan">
      <formula>1</formula>
    </cfRule>
    <cfRule type="cellIs" dxfId="11" priority="13" operator="equal">
      <formula>1</formula>
    </cfRule>
  </conditionalFormatting>
  <conditionalFormatting sqref="P325:P327">
    <cfRule type="cellIs" dxfId="10" priority="11" operator="lessThan">
      <formula>0.5</formula>
    </cfRule>
  </conditionalFormatting>
  <conditionalFormatting sqref="P335:P340">
    <cfRule type="cellIs" dxfId="9" priority="9" operator="lessThan">
      <formula>1</formula>
    </cfRule>
    <cfRule type="cellIs" dxfId="8" priority="10" operator="equal">
      <formula>1</formula>
    </cfRule>
  </conditionalFormatting>
  <conditionalFormatting sqref="P335:P340">
    <cfRule type="cellIs" dxfId="7" priority="8" operator="lessThan">
      <formula>0.5</formula>
    </cfRule>
  </conditionalFormatting>
  <conditionalFormatting sqref="P348:P349">
    <cfRule type="cellIs" dxfId="6" priority="6" operator="lessThan">
      <formula>1</formula>
    </cfRule>
    <cfRule type="cellIs" dxfId="5" priority="7" operator="equal">
      <formula>1</formula>
    </cfRule>
  </conditionalFormatting>
  <conditionalFormatting sqref="P348:P349">
    <cfRule type="cellIs" dxfId="4" priority="5" operator="lessThan">
      <formula>0.5</formula>
    </cfRule>
  </conditionalFormatting>
  <conditionalFormatting sqref="Q7">
    <cfRule type="cellIs" dxfId="1" priority="1" operator="lessThan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0"/>
  <sheetViews>
    <sheetView topLeftCell="L50" zoomScale="80" zoomScaleNormal="80" workbookViewId="0">
      <selection activeCell="AM53" sqref="AM53"/>
    </sheetView>
  </sheetViews>
  <sheetFormatPr baseColWidth="10" defaultColWidth="23.42578125" defaultRowHeight="15.75" x14ac:dyDescent="0.25"/>
  <cols>
    <col min="1" max="1" width="3.42578125" bestFit="1" customWidth="1"/>
    <col min="3" max="3" width="15.140625" customWidth="1"/>
    <col min="7" max="7" width="12.28515625" customWidth="1"/>
    <col min="8" max="8" width="11.7109375" customWidth="1"/>
    <col min="9" max="9" width="21.28515625" customWidth="1"/>
    <col min="13" max="13" width="23.42578125" style="90"/>
    <col min="14" max="14" width="18.85546875" style="72" hidden="1" customWidth="1"/>
    <col min="15" max="15" width="18" style="72" hidden="1" customWidth="1"/>
    <col min="16" max="16" width="18" style="78" hidden="1" customWidth="1"/>
    <col min="17" max="17" width="19.140625" style="72" hidden="1" customWidth="1"/>
    <col min="18" max="18" width="16.28515625" style="78" hidden="1" customWidth="1"/>
    <col min="19" max="19" width="19" style="72" hidden="1" customWidth="1"/>
    <col min="20" max="20" width="18.42578125" style="78" hidden="1" customWidth="1"/>
    <col min="21" max="21" width="18.140625" style="72" hidden="1" customWidth="1"/>
    <col min="22" max="22" width="19" style="78" hidden="1" customWidth="1"/>
    <col min="23" max="23" width="18.28515625" style="72" hidden="1" customWidth="1"/>
    <col min="24" max="24" width="18.85546875" style="72" hidden="1" customWidth="1"/>
    <col min="25" max="25" width="18.28515625" style="78" hidden="1" customWidth="1"/>
    <col min="26" max="26" width="20.28515625" style="72" hidden="1" customWidth="1"/>
    <col min="27" max="27" width="17.42578125" style="78" hidden="1" customWidth="1"/>
    <col min="28" max="28" width="19.28515625" style="72" hidden="1" customWidth="1"/>
    <col min="29" max="29" width="19" style="78" hidden="1" customWidth="1"/>
    <col min="30" max="30" width="19" style="72" hidden="1" customWidth="1"/>
    <col min="31" max="31" width="34.140625" style="78" hidden="1" customWidth="1"/>
    <col min="32" max="32" width="18.28515625" style="72" customWidth="1"/>
    <col min="33" max="33" width="17.140625" style="72" customWidth="1"/>
    <col min="34" max="34" width="17.28515625" style="78" customWidth="1"/>
    <col min="35" max="35" width="18.28515625" style="72" customWidth="1"/>
    <col min="36" max="36" width="20" style="78" customWidth="1"/>
    <col min="37" max="37" width="18.42578125" style="72" customWidth="1"/>
    <col min="38" max="38" width="18.140625" style="78" customWidth="1"/>
    <col min="39" max="39" width="17.140625" style="72" customWidth="1"/>
    <col min="40" max="40" width="20" style="78" customWidth="1"/>
    <col min="41" max="47" width="23.42578125" style="72" customWidth="1"/>
    <col min="48" max="48" width="57.28515625" style="72" customWidth="1"/>
    <col min="49" max="49" width="34.140625" style="72" customWidth="1"/>
  </cols>
  <sheetData>
    <row r="1" spans="1:49" ht="21.75" customHeight="1" thickBot="1" x14ac:dyDescent="0.3">
      <c r="A1" s="506" t="s">
        <v>0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8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506" t="s">
        <v>1</v>
      </c>
      <c r="B2" s="508"/>
      <c r="C2" s="503" t="s">
        <v>2</v>
      </c>
      <c r="D2" s="504"/>
      <c r="E2" s="504"/>
      <c r="F2" s="504"/>
      <c r="G2" s="504"/>
      <c r="H2" s="504"/>
      <c r="I2" s="504"/>
      <c r="J2" s="504"/>
      <c r="K2" s="504"/>
      <c r="L2" s="504"/>
      <c r="M2" s="505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506" t="s">
        <v>3</v>
      </c>
      <c r="B3" s="508"/>
      <c r="C3" s="503" t="s">
        <v>4</v>
      </c>
      <c r="D3" s="504"/>
      <c r="E3" s="504"/>
      <c r="F3" s="504"/>
      <c r="G3" s="504"/>
      <c r="H3" s="504"/>
      <c r="I3" s="504"/>
      <c r="J3" s="504"/>
      <c r="K3" s="504"/>
      <c r="L3" s="504"/>
      <c r="M3" s="505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5.95" customHeight="1" thickBot="1" x14ac:dyDescent="0.3">
      <c r="A4" s="506" t="s">
        <v>5</v>
      </c>
      <c r="B4" s="508"/>
      <c r="C4" s="515" t="s">
        <v>6</v>
      </c>
      <c r="D4" s="560"/>
      <c r="E4" s="560"/>
      <c r="F4" s="560"/>
      <c r="G4" s="560"/>
      <c r="H4" s="560"/>
      <c r="I4" s="560"/>
      <c r="J4" s="561"/>
      <c r="K4" s="301" t="s">
        <v>7</v>
      </c>
      <c r="L4" s="509" t="s">
        <v>589</v>
      </c>
      <c r="M4" s="509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512" t="s">
        <v>651</v>
      </c>
      <c r="B5" s="509" t="s">
        <v>8</v>
      </c>
      <c r="C5" s="509" t="s">
        <v>9</v>
      </c>
      <c r="D5" s="509" t="s">
        <v>10</v>
      </c>
      <c r="E5" s="509" t="s">
        <v>11</v>
      </c>
      <c r="F5" s="509" t="s">
        <v>12</v>
      </c>
      <c r="G5" s="301" t="s">
        <v>13</v>
      </c>
      <c r="H5" s="300"/>
      <c r="I5" s="299" t="s">
        <v>14</v>
      </c>
      <c r="J5" s="300"/>
      <c r="K5" s="509" t="s">
        <v>15</v>
      </c>
      <c r="L5" s="510"/>
      <c r="M5" s="510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16.5" thickBot="1" x14ac:dyDescent="0.3">
      <c r="A6" s="514"/>
      <c r="B6" s="511"/>
      <c r="C6" s="511"/>
      <c r="D6" s="511"/>
      <c r="E6" s="511"/>
      <c r="F6" s="511"/>
      <c r="G6" s="5" t="s">
        <v>16</v>
      </c>
      <c r="H6" s="5" t="s">
        <v>17</v>
      </c>
      <c r="I6" s="5" t="s">
        <v>18</v>
      </c>
      <c r="J6" s="5" t="s">
        <v>19</v>
      </c>
      <c r="K6" s="511"/>
      <c r="L6" s="511"/>
      <c r="M6" s="511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79.5" thickBot="1" x14ac:dyDescent="0.3">
      <c r="A7" s="148">
        <v>1</v>
      </c>
      <c r="B7" s="197" t="s">
        <v>20</v>
      </c>
      <c r="C7" s="198">
        <v>1</v>
      </c>
      <c r="D7" s="197" t="s">
        <v>573</v>
      </c>
      <c r="E7" s="197" t="s">
        <v>21</v>
      </c>
      <c r="F7" s="197" t="s">
        <v>22</v>
      </c>
      <c r="G7" s="129">
        <v>2023</v>
      </c>
      <c r="H7" s="129">
        <v>2023</v>
      </c>
      <c r="I7" s="199">
        <v>36000000</v>
      </c>
      <c r="J7" s="200" t="s">
        <v>23</v>
      </c>
      <c r="K7" s="201"/>
      <c r="L7" s="261" t="s">
        <v>590</v>
      </c>
      <c r="M7" s="202" t="s">
        <v>639</v>
      </c>
      <c r="N7" s="128">
        <v>2</v>
      </c>
      <c r="O7" s="129"/>
      <c r="P7" s="130">
        <f>+O7/N7</f>
        <v>0</v>
      </c>
      <c r="Q7" s="129"/>
      <c r="R7" s="130">
        <f>+(O7+Q7)/N7</f>
        <v>0</v>
      </c>
      <c r="S7" s="129"/>
      <c r="T7" s="130">
        <f>+(O7+Q7+S7)/N7</f>
        <v>0</v>
      </c>
      <c r="U7" s="131"/>
      <c r="V7" s="132">
        <f>+(O7+Q7+S7+U7)/N7</f>
        <v>0</v>
      </c>
      <c r="W7" s="128">
        <v>2</v>
      </c>
      <c r="X7" s="129"/>
      <c r="Y7" s="137">
        <f>+X7/W7</f>
        <v>0</v>
      </c>
      <c r="Z7" s="129"/>
      <c r="AA7" s="137">
        <f>+(X7+Z7)/W7</f>
        <v>0</v>
      </c>
      <c r="AB7" s="129"/>
      <c r="AC7" s="137">
        <f>+(X7+Z7+AB7)/W7</f>
        <v>0</v>
      </c>
      <c r="AD7" s="131"/>
      <c r="AE7" s="139">
        <f>+(X7+Z7+AB7+AD7)/W7</f>
        <v>0</v>
      </c>
      <c r="AF7" s="128">
        <v>2</v>
      </c>
      <c r="AG7" s="129">
        <v>1</v>
      </c>
      <c r="AH7" s="141">
        <f>+AG7/AF7</f>
        <v>0.5</v>
      </c>
      <c r="AI7" s="129">
        <v>0</v>
      </c>
      <c r="AJ7" s="141">
        <f>+(AG7+AI7)/AF7</f>
        <v>0.5</v>
      </c>
      <c r="AK7" s="129">
        <v>1</v>
      </c>
      <c r="AL7" s="141">
        <f>+(AG7+AI7+AK7)/AF7</f>
        <v>1</v>
      </c>
      <c r="AM7" s="131">
        <v>0</v>
      </c>
      <c r="AN7" s="142">
        <f>+(AG7+AI7+AK7+AM7)/AF7</f>
        <v>1</v>
      </c>
      <c r="AO7" s="128">
        <v>2</v>
      </c>
      <c r="AP7" s="129"/>
      <c r="AQ7" s="144">
        <f>+AP7/AO7</f>
        <v>0</v>
      </c>
      <c r="AR7" s="129"/>
      <c r="AS7" s="144">
        <f>+(AP7+AR7)/AO7</f>
        <v>0</v>
      </c>
      <c r="AT7" s="129"/>
      <c r="AU7" s="144">
        <f>+(AP7+AR7+AT7)/AO7</f>
        <v>0</v>
      </c>
      <c r="AV7" s="131"/>
      <c r="AW7" s="145">
        <f>+(AP7+AR7+AT7+AV7)/AO7</f>
        <v>0</v>
      </c>
    </row>
    <row r="8" spans="1:49" ht="79.5" thickBot="1" x14ac:dyDescent="0.3">
      <c r="A8" s="152">
        <v>2</v>
      </c>
      <c r="B8" s="203" t="s">
        <v>24</v>
      </c>
      <c r="C8" s="204">
        <v>1</v>
      </c>
      <c r="D8" s="203" t="s">
        <v>25</v>
      </c>
      <c r="E8" s="203" t="s">
        <v>21</v>
      </c>
      <c r="F8" s="203" t="s">
        <v>22</v>
      </c>
      <c r="G8" s="205">
        <v>2023</v>
      </c>
      <c r="H8" s="205">
        <v>2023</v>
      </c>
      <c r="I8" s="206">
        <v>36000000</v>
      </c>
      <c r="J8" s="207" t="s">
        <v>23</v>
      </c>
      <c r="K8" s="208"/>
      <c r="L8" s="262" t="s">
        <v>590</v>
      </c>
      <c r="M8" s="209" t="s">
        <v>639</v>
      </c>
      <c r="N8" s="133"/>
      <c r="O8" s="134"/>
      <c r="P8" s="135" t="e">
        <f>+O8/N8</f>
        <v>#DIV/0!</v>
      </c>
      <c r="Q8" s="134"/>
      <c r="R8" s="135" t="e">
        <f>+(O8+Q8)/N8</f>
        <v>#DIV/0!</v>
      </c>
      <c r="S8" s="134"/>
      <c r="T8" s="135" t="e">
        <f>+(O8+Q8+S8)/N8</f>
        <v>#DIV/0!</v>
      </c>
      <c r="U8" s="134"/>
      <c r="V8" s="136" t="e">
        <f>+(O8+Q8+S8+U8)/N8</f>
        <v>#DIV/0!</v>
      </c>
      <c r="W8" s="133"/>
      <c r="X8" s="134">
        <v>2</v>
      </c>
      <c r="Y8" s="138" t="e">
        <f>+X8/W8</f>
        <v>#DIV/0!</v>
      </c>
      <c r="Z8" s="134">
        <v>3</v>
      </c>
      <c r="AA8" s="138" t="e">
        <f>+(X8+Z8)/W8</f>
        <v>#DIV/0!</v>
      </c>
      <c r="AB8" s="134">
        <v>1</v>
      </c>
      <c r="AC8" s="138" t="e">
        <f>+(X8+Z8+AB8)/W8</f>
        <v>#DIV/0!</v>
      </c>
      <c r="AD8" s="134"/>
      <c r="AE8" s="140" t="e">
        <f>+(X8+Z8+AB8+AD8)/W8</f>
        <v>#DIV/0!</v>
      </c>
      <c r="AF8" s="133">
        <v>30</v>
      </c>
      <c r="AG8" s="134">
        <v>0</v>
      </c>
      <c r="AH8" s="143">
        <f>+AG8/AF8</f>
        <v>0</v>
      </c>
      <c r="AI8" s="134">
        <v>0</v>
      </c>
      <c r="AJ8" s="143">
        <f>+(AG8+AI8)/AF8</f>
        <v>0</v>
      </c>
      <c r="AK8" s="134">
        <v>20</v>
      </c>
      <c r="AL8" s="143">
        <f>+(AG8+AI8+AK8)/AF8</f>
        <v>0.66666666666666663</v>
      </c>
      <c r="AM8" s="134">
        <v>10</v>
      </c>
      <c r="AN8" s="142">
        <f>+(AG8+AI8+AK8+AM8)/AF8</f>
        <v>1</v>
      </c>
      <c r="AO8" s="133"/>
      <c r="AP8" s="134"/>
      <c r="AQ8" s="146" t="e">
        <f>+AP8/AO8</f>
        <v>#DIV/0!</v>
      </c>
      <c r="AR8" s="134"/>
      <c r="AS8" s="146" t="e">
        <f>+(AP8+AR8)/AO8</f>
        <v>#DIV/0!</v>
      </c>
      <c r="AT8" s="134"/>
      <c r="AU8" s="146" t="e">
        <f>+(AP8+AR8+AT8)/AO8</f>
        <v>#DIV/0!</v>
      </c>
      <c r="AV8" s="134"/>
      <c r="AW8" s="147" t="e">
        <f>+(AP8+AR8+AT8+AV8)/AO8</f>
        <v>#DIV/0!</v>
      </c>
    </row>
    <row r="9" spans="1:49" ht="16.5" thickBot="1" x14ac:dyDescent="0.3">
      <c r="A9" s="72"/>
      <c r="M9" s="116"/>
      <c r="P9" s="72"/>
      <c r="R9" s="72"/>
      <c r="T9" s="72"/>
      <c r="V9" s="72"/>
      <c r="Y9" s="72"/>
      <c r="AA9" s="72"/>
      <c r="AC9" s="72"/>
      <c r="AE9" s="72"/>
      <c r="AH9" s="72"/>
      <c r="AJ9" s="72"/>
      <c r="AL9" s="72"/>
      <c r="AN9" s="72"/>
    </row>
    <row r="10" spans="1:49" ht="21.75" customHeight="1" thickBot="1" x14ac:dyDescent="0.3">
      <c r="A10" s="506" t="s">
        <v>0</v>
      </c>
      <c r="B10" s="507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8"/>
      <c r="N10" s="539" t="s">
        <v>582</v>
      </c>
      <c r="O10" s="540"/>
      <c r="P10" s="540"/>
      <c r="Q10" s="540"/>
      <c r="R10" s="540"/>
      <c r="S10" s="540"/>
      <c r="T10" s="540"/>
      <c r="U10" s="540"/>
      <c r="V10" s="541"/>
      <c r="W10" s="542" t="s">
        <v>583</v>
      </c>
      <c r="X10" s="543"/>
      <c r="Y10" s="543"/>
      <c r="Z10" s="543"/>
      <c r="AA10" s="543"/>
      <c r="AB10" s="543"/>
      <c r="AC10" s="543"/>
      <c r="AD10" s="543"/>
      <c r="AE10" s="544"/>
      <c r="AF10" s="545" t="s">
        <v>584</v>
      </c>
      <c r="AG10" s="546"/>
      <c r="AH10" s="546"/>
      <c r="AI10" s="546"/>
      <c r="AJ10" s="546"/>
      <c r="AK10" s="546"/>
      <c r="AL10" s="546"/>
      <c r="AM10" s="546"/>
      <c r="AN10" s="547"/>
      <c r="AO10" s="548" t="s">
        <v>623</v>
      </c>
      <c r="AP10" s="549"/>
      <c r="AQ10" s="549"/>
      <c r="AR10" s="549"/>
      <c r="AS10" s="549"/>
      <c r="AT10" s="549"/>
      <c r="AU10" s="549"/>
      <c r="AV10" s="549"/>
      <c r="AW10" s="550"/>
    </row>
    <row r="11" spans="1:49" ht="16.5" customHeight="1" thickBot="1" x14ac:dyDescent="0.3">
      <c r="A11" s="506" t="s">
        <v>1</v>
      </c>
      <c r="B11" s="508"/>
      <c r="C11" s="503" t="s">
        <v>2</v>
      </c>
      <c r="D11" s="504"/>
      <c r="E11" s="504"/>
      <c r="F11" s="504"/>
      <c r="G11" s="504"/>
      <c r="H11" s="504"/>
      <c r="I11" s="504"/>
      <c r="J11" s="504"/>
      <c r="K11" s="504"/>
      <c r="L11" s="504"/>
      <c r="M11" s="505"/>
      <c r="N11" s="551" t="s">
        <v>581</v>
      </c>
      <c r="O11" s="554" t="s">
        <v>585</v>
      </c>
      <c r="P11" s="568" t="s">
        <v>574</v>
      </c>
      <c r="Q11" s="554" t="s">
        <v>586</v>
      </c>
      <c r="R11" s="568" t="s">
        <v>575</v>
      </c>
      <c r="S11" s="554" t="s">
        <v>587</v>
      </c>
      <c r="T11" s="568" t="s">
        <v>576</v>
      </c>
      <c r="U11" s="554" t="s">
        <v>588</v>
      </c>
      <c r="V11" s="571" t="s">
        <v>580</v>
      </c>
      <c r="W11" s="551" t="s">
        <v>581</v>
      </c>
      <c r="X11" s="554" t="s">
        <v>585</v>
      </c>
      <c r="Y11" s="565" t="s">
        <v>574</v>
      </c>
      <c r="Z11" s="554" t="s">
        <v>586</v>
      </c>
      <c r="AA11" s="565" t="s">
        <v>575</v>
      </c>
      <c r="AB11" s="554" t="s">
        <v>587</v>
      </c>
      <c r="AC11" s="565" t="s">
        <v>576</v>
      </c>
      <c r="AD11" s="554" t="s">
        <v>588</v>
      </c>
      <c r="AE11" s="562" t="s">
        <v>580</v>
      </c>
      <c r="AF11" s="551" t="s">
        <v>581</v>
      </c>
      <c r="AG11" s="554" t="s">
        <v>585</v>
      </c>
      <c r="AH11" s="577" t="s">
        <v>574</v>
      </c>
      <c r="AI11" s="554" t="s">
        <v>586</v>
      </c>
      <c r="AJ11" s="577" t="s">
        <v>575</v>
      </c>
      <c r="AK11" s="554" t="s">
        <v>587</v>
      </c>
      <c r="AL11" s="577" t="s">
        <v>576</v>
      </c>
      <c r="AM11" s="554" t="s">
        <v>588</v>
      </c>
      <c r="AN11" s="580" t="s">
        <v>580</v>
      </c>
      <c r="AO11" s="551" t="s">
        <v>581</v>
      </c>
      <c r="AP11" s="554" t="s">
        <v>585</v>
      </c>
      <c r="AQ11" s="557" t="s">
        <v>574</v>
      </c>
      <c r="AR11" s="554" t="s">
        <v>586</v>
      </c>
      <c r="AS11" s="557" t="s">
        <v>575</v>
      </c>
      <c r="AT11" s="554" t="s">
        <v>587</v>
      </c>
      <c r="AU11" s="557" t="s">
        <v>576</v>
      </c>
      <c r="AV11" s="554" t="s">
        <v>588</v>
      </c>
      <c r="AW11" s="574" t="s">
        <v>580</v>
      </c>
    </row>
    <row r="12" spans="1:49" ht="34.5" customHeight="1" thickBot="1" x14ac:dyDescent="0.3">
      <c r="A12" s="506" t="s">
        <v>3</v>
      </c>
      <c r="B12" s="508"/>
      <c r="C12" s="503" t="str">
        <f>+C3</f>
        <v>Mejorar la satisfacción del Talento Humano con el fin de contar con colaboradores motivados que redundará en la calidad de la atención a pacientes y su familia y contribuir al desarrollo del plan de vida de cada colaborador.</v>
      </c>
      <c r="D12" s="504"/>
      <c r="E12" s="504"/>
      <c r="F12" s="504"/>
      <c r="G12" s="504"/>
      <c r="H12" s="504"/>
      <c r="I12" s="504"/>
      <c r="J12" s="504"/>
      <c r="K12" s="504"/>
      <c r="L12" s="504"/>
      <c r="M12" s="505"/>
      <c r="N12" s="552"/>
      <c r="O12" s="555"/>
      <c r="P12" s="569"/>
      <c r="Q12" s="555"/>
      <c r="R12" s="569"/>
      <c r="S12" s="555"/>
      <c r="T12" s="569"/>
      <c r="U12" s="555"/>
      <c r="V12" s="572"/>
      <c r="W12" s="552"/>
      <c r="X12" s="555"/>
      <c r="Y12" s="566"/>
      <c r="Z12" s="555"/>
      <c r="AA12" s="566"/>
      <c r="AB12" s="555"/>
      <c r="AC12" s="566"/>
      <c r="AD12" s="555"/>
      <c r="AE12" s="563"/>
      <c r="AF12" s="552"/>
      <c r="AG12" s="555"/>
      <c r="AH12" s="578"/>
      <c r="AI12" s="555"/>
      <c r="AJ12" s="578"/>
      <c r="AK12" s="555"/>
      <c r="AL12" s="578"/>
      <c r="AM12" s="555"/>
      <c r="AN12" s="581"/>
      <c r="AO12" s="552"/>
      <c r="AP12" s="555"/>
      <c r="AQ12" s="558"/>
      <c r="AR12" s="555"/>
      <c r="AS12" s="558"/>
      <c r="AT12" s="555"/>
      <c r="AU12" s="558"/>
      <c r="AV12" s="555"/>
      <c r="AW12" s="575"/>
    </row>
    <row r="13" spans="1:49" ht="16.5" customHeight="1" thickBot="1" x14ac:dyDescent="0.3">
      <c r="A13" s="506" t="s">
        <v>5</v>
      </c>
      <c r="B13" s="508"/>
      <c r="C13" s="515" t="s">
        <v>26</v>
      </c>
      <c r="D13" s="560"/>
      <c r="E13" s="560"/>
      <c r="F13" s="560"/>
      <c r="G13" s="560"/>
      <c r="H13" s="560"/>
      <c r="I13" s="560"/>
      <c r="J13" s="561"/>
      <c r="K13" s="314" t="s">
        <v>7</v>
      </c>
      <c r="L13" s="509" t="s">
        <v>589</v>
      </c>
      <c r="M13" s="509" t="s">
        <v>652</v>
      </c>
      <c r="N13" s="552"/>
      <c r="O13" s="555"/>
      <c r="P13" s="569"/>
      <c r="Q13" s="555"/>
      <c r="R13" s="569"/>
      <c r="S13" s="555"/>
      <c r="T13" s="569"/>
      <c r="U13" s="555"/>
      <c r="V13" s="572"/>
      <c r="W13" s="552"/>
      <c r="X13" s="555"/>
      <c r="Y13" s="566"/>
      <c r="Z13" s="555"/>
      <c r="AA13" s="566"/>
      <c r="AB13" s="555"/>
      <c r="AC13" s="566"/>
      <c r="AD13" s="555"/>
      <c r="AE13" s="563"/>
      <c r="AF13" s="552"/>
      <c r="AG13" s="555"/>
      <c r="AH13" s="578"/>
      <c r="AI13" s="555"/>
      <c r="AJ13" s="578"/>
      <c r="AK13" s="555"/>
      <c r="AL13" s="578"/>
      <c r="AM13" s="555"/>
      <c r="AN13" s="581"/>
      <c r="AO13" s="552"/>
      <c r="AP13" s="555"/>
      <c r="AQ13" s="558"/>
      <c r="AR13" s="555"/>
      <c r="AS13" s="558"/>
      <c r="AT13" s="555"/>
      <c r="AU13" s="558"/>
      <c r="AV13" s="555"/>
      <c r="AW13" s="575"/>
    </row>
    <row r="14" spans="1:49" ht="16.5" customHeight="1" thickBot="1" x14ac:dyDescent="0.3">
      <c r="A14" s="512" t="s">
        <v>651</v>
      </c>
      <c r="B14" s="509" t="s">
        <v>8</v>
      </c>
      <c r="C14" s="509" t="s">
        <v>9</v>
      </c>
      <c r="D14" s="509" t="s">
        <v>10</v>
      </c>
      <c r="E14" s="509" t="s">
        <v>11</v>
      </c>
      <c r="F14" s="509" t="s">
        <v>12</v>
      </c>
      <c r="G14" s="301" t="s">
        <v>13</v>
      </c>
      <c r="H14" s="300"/>
      <c r="I14" s="299" t="s">
        <v>14</v>
      </c>
      <c r="J14" s="300"/>
      <c r="K14" s="509" t="s">
        <v>15</v>
      </c>
      <c r="L14" s="510"/>
      <c r="M14" s="510"/>
      <c r="N14" s="552"/>
      <c r="O14" s="555"/>
      <c r="P14" s="569"/>
      <c r="Q14" s="555"/>
      <c r="R14" s="569"/>
      <c r="S14" s="555"/>
      <c r="T14" s="569"/>
      <c r="U14" s="555"/>
      <c r="V14" s="572"/>
      <c r="W14" s="552"/>
      <c r="X14" s="555"/>
      <c r="Y14" s="566"/>
      <c r="Z14" s="555"/>
      <c r="AA14" s="566"/>
      <c r="AB14" s="555"/>
      <c r="AC14" s="566"/>
      <c r="AD14" s="555"/>
      <c r="AE14" s="563"/>
      <c r="AF14" s="552"/>
      <c r="AG14" s="555"/>
      <c r="AH14" s="578"/>
      <c r="AI14" s="555"/>
      <c r="AJ14" s="578"/>
      <c r="AK14" s="555"/>
      <c r="AL14" s="578"/>
      <c r="AM14" s="555"/>
      <c r="AN14" s="581"/>
      <c r="AO14" s="552"/>
      <c r="AP14" s="555"/>
      <c r="AQ14" s="558"/>
      <c r="AR14" s="555"/>
      <c r="AS14" s="558"/>
      <c r="AT14" s="555"/>
      <c r="AU14" s="558"/>
      <c r="AV14" s="555"/>
      <c r="AW14" s="575"/>
    </row>
    <row r="15" spans="1:49" ht="16.5" thickBot="1" x14ac:dyDescent="0.3">
      <c r="A15" s="514"/>
      <c r="B15" s="511"/>
      <c r="C15" s="511"/>
      <c r="D15" s="511"/>
      <c r="E15" s="511"/>
      <c r="F15" s="511"/>
      <c r="G15" s="111" t="s">
        <v>16</v>
      </c>
      <c r="H15" s="111" t="s">
        <v>17</v>
      </c>
      <c r="I15" s="111" t="s">
        <v>18</v>
      </c>
      <c r="J15" s="111" t="s">
        <v>19</v>
      </c>
      <c r="K15" s="511"/>
      <c r="L15" s="511"/>
      <c r="M15" s="511"/>
      <c r="N15" s="553"/>
      <c r="O15" s="556"/>
      <c r="P15" s="570"/>
      <c r="Q15" s="556"/>
      <c r="R15" s="570"/>
      <c r="S15" s="556"/>
      <c r="T15" s="570"/>
      <c r="U15" s="556"/>
      <c r="V15" s="573"/>
      <c r="W15" s="553"/>
      <c r="X15" s="556"/>
      <c r="Y15" s="567"/>
      <c r="Z15" s="556"/>
      <c r="AA15" s="567"/>
      <c r="AB15" s="556"/>
      <c r="AC15" s="567"/>
      <c r="AD15" s="556"/>
      <c r="AE15" s="564"/>
      <c r="AF15" s="553"/>
      <c r="AG15" s="556"/>
      <c r="AH15" s="579"/>
      <c r="AI15" s="556"/>
      <c r="AJ15" s="579"/>
      <c r="AK15" s="556"/>
      <c r="AL15" s="579"/>
      <c r="AM15" s="556"/>
      <c r="AN15" s="582"/>
      <c r="AO15" s="553"/>
      <c r="AP15" s="556"/>
      <c r="AQ15" s="559"/>
      <c r="AR15" s="556"/>
      <c r="AS15" s="559"/>
      <c r="AT15" s="556"/>
      <c r="AU15" s="559"/>
      <c r="AV15" s="556"/>
      <c r="AW15" s="576"/>
    </row>
    <row r="16" spans="1:49" ht="78.75" x14ac:dyDescent="0.25">
      <c r="A16" s="148">
        <v>3</v>
      </c>
      <c r="B16" s="197" t="s">
        <v>27</v>
      </c>
      <c r="C16" s="210">
        <v>0.95</v>
      </c>
      <c r="D16" s="197" t="s">
        <v>28</v>
      </c>
      <c r="E16" s="197" t="s">
        <v>29</v>
      </c>
      <c r="F16" s="197" t="s">
        <v>30</v>
      </c>
      <c r="G16" s="129">
        <v>2023</v>
      </c>
      <c r="H16" s="211">
        <v>2024</v>
      </c>
      <c r="I16" s="199">
        <v>50000000</v>
      </c>
      <c r="J16" s="200" t="s">
        <v>31</v>
      </c>
      <c r="K16" s="212"/>
      <c r="L16" s="298" t="s">
        <v>660</v>
      </c>
      <c r="M16" s="202" t="s">
        <v>639</v>
      </c>
      <c r="N16" s="163"/>
      <c r="O16" s="129"/>
      <c r="P16" s="130" t="e">
        <f t="shared" ref="P16:P23" si="0">+O16/N16</f>
        <v>#DIV/0!</v>
      </c>
      <c r="Q16" s="129"/>
      <c r="R16" s="130" t="e">
        <f t="shared" ref="R16:R23" si="1">+(O16+Q16)/N16</f>
        <v>#DIV/0!</v>
      </c>
      <c r="S16" s="129"/>
      <c r="T16" s="130" t="e">
        <f t="shared" ref="T16:T23" si="2">+(O16+Q16+S16)/N16</f>
        <v>#DIV/0!</v>
      </c>
      <c r="U16" s="131"/>
      <c r="V16" s="132" t="e">
        <f t="shared" ref="V16:V23" si="3">+(O16+Q16+S16+U16)/N16</f>
        <v>#DIV/0!</v>
      </c>
      <c r="W16" s="148" t="s">
        <v>73</v>
      </c>
      <c r="X16" s="129"/>
      <c r="Y16" s="137" t="e">
        <f t="shared" ref="Y16:Y23" si="4">+X16/W16</f>
        <v>#VALUE!</v>
      </c>
      <c r="Z16" s="129"/>
      <c r="AA16" s="137" t="e">
        <f t="shared" ref="AA16:AA23" si="5">+(X16+Z16)/W16</f>
        <v>#VALUE!</v>
      </c>
      <c r="AB16" s="129"/>
      <c r="AC16" s="137" t="e">
        <f t="shared" ref="AC16:AC23" si="6">+(X16+Z16+AB16)/W16</f>
        <v>#VALUE!</v>
      </c>
      <c r="AD16" s="131"/>
      <c r="AE16" s="139" t="e">
        <f t="shared" ref="AE16:AE23" si="7">+(X16+Z16+AB16+AD16)/W16</f>
        <v>#VALUE!</v>
      </c>
      <c r="AF16" s="148">
        <v>95</v>
      </c>
      <c r="AG16" s="129">
        <v>16</v>
      </c>
      <c r="AH16" s="141">
        <f t="shared" ref="AH16:AH23" si="8">+AG16/AF16</f>
        <v>0.16842105263157894</v>
      </c>
      <c r="AI16" s="129">
        <v>41</v>
      </c>
      <c r="AJ16" s="141">
        <f t="shared" ref="AJ16:AJ23" si="9">+(AG16+AI16)/AF16</f>
        <v>0.6</v>
      </c>
      <c r="AK16" s="129">
        <v>29</v>
      </c>
      <c r="AL16" s="141">
        <f t="shared" ref="AL16:AL23" si="10">+(AG16+AI16+AK16)/AF16</f>
        <v>0.90526315789473688</v>
      </c>
      <c r="AM16" s="131">
        <v>9</v>
      </c>
      <c r="AN16" s="142">
        <f t="shared" ref="AN16:AN23" si="11">+(AG16+AI16+AK16+AM16)/AF16</f>
        <v>1</v>
      </c>
      <c r="AO16" s="148" t="s">
        <v>73</v>
      </c>
      <c r="AP16" s="129"/>
      <c r="AQ16" s="144" t="e">
        <f t="shared" ref="AQ16:AQ23" si="12">+AP16/AO16</f>
        <v>#VALUE!</v>
      </c>
      <c r="AR16" s="129"/>
      <c r="AS16" s="144" t="e">
        <f t="shared" ref="AS16:AS23" si="13">+(AP16+AR16)/AO16</f>
        <v>#VALUE!</v>
      </c>
      <c r="AT16" s="129"/>
      <c r="AU16" s="144" t="e">
        <f t="shared" ref="AU16:AU23" si="14">+(AP16+AR16+AT16)/AO16</f>
        <v>#VALUE!</v>
      </c>
      <c r="AV16" s="131"/>
      <c r="AW16" s="145" t="e">
        <f>+(AP16+AR16+AT16+AV16)/AO16</f>
        <v>#VALUE!</v>
      </c>
    </row>
    <row r="17" spans="1:49" s="337" customFormat="1" ht="141.75" x14ac:dyDescent="0.25">
      <c r="A17" s="326">
        <v>4</v>
      </c>
      <c r="B17" s="327" t="s">
        <v>32</v>
      </c>
      <c r="C17" s="328">
        <v>0.85</v>
      </c>
      <c r="D17" s="327" t="s">
        <v>33</v>
      </c>
      <c r="E17" s="327" t="s">
        <v>34</v>
      </c>
      <c r="F17" s="327" t="s">
        <v>30</v>
      </c>
      <c r="G17" s="329">
        <v>2023</v>
      </c>
      <c r="H17" s="330">
        <v>2024</v>
      </c>
      <c r="I17" s="9">
        <v>100000000</v>
      </c>
      <c r="J17" s="331" t="s">
        <v>35</v>
      </c>
      <c r="K17" s="332"/>
      <c r="L17" s="333" t="s">
        <v>660</v>
      </c>
      <c r="M17" s="334" t="s">
        <v>640</v>
      </c>
      <c r="N17" s="326"/>
      <c r="O17" s="312"/>
      <c r="P17" s="335" t="e">
        <f t="shared" ref="P17" si="15">+O17/N17</f>
        <v>#DIV/0!</v>
      </c>
      <c r="Q17" s="312"/>
      <c r="R17" s="335" t="e">
        <f t="shared" ref="R17" si="16">+(O17+Q17)/N17</f>
        <v>#DIV/0!</v>
      </c>
      <c r="S17" s="312"/>
      <c r="T17" s="335" t="e">
        <f t="shared" ref="T17" si="17">+(O17+Q17+S17)/N17</f>
        <v>#DIV/0!</v>
      </c>
      <c r="U17" s="313"/>
      <c r="V17" s="336" t="e">
        <f t="shared" ref="V17" si="18">+(O17+Q17+S17+U17)/N17</f>
        <v>#DIV/0!</v>
      </c>
      <c r="W17" s="326"/>
      <c r="X17" s="312"/>
      <c r="Y17" s="335" t="e">
        <f t="shared" si="4"/>
        <v>#DIV/0!</v>
      </c>
      <c r="Z17" s="312"/>
      <c r="AA17" s="335" t="e">
        <f t="shared" si="5"/>
        <v>#DIV/0!</v>
      </c>
      <c r="AB17" s="312"/>
      <c r="AC17" s="335" t="e">
        <f t="shared" si="6"/>
        <v>#DIV/0!</v>
      </c>
      <c r="AD17" s="313"/>
      <c r="AE17" s="336" t="e">
        <f t="shared" si="7"/>
        <v>#DIV/0!</v>
      </c>
      <c r="AF17" s="326">
        <v>85</v>
      </c>
      <c r="AG17" s="312">
        <v>46</v>
      </c>
      <c r="AH17" s="75">
        <f t="shared" si="8"/>
        <v>0.54117647058823526</v>
      </c>
      <c r="AI17" s="312">
        <v>24</v>
      </c>
      <c r="AJ17" s="75">
        <f t="shared" si="9"/>
        <v>0.82352941176470584</v>
      </c>
      <c r="AK17" s="312">
        <v>8</v>
      </c>
      <c r="AL17" s="75">
        <f t="shared" si="10"/>
        <v>0.91764705882352937</v>
      </c>
      <c r="AM17" s="313">
        <v>7</v>
      </c>
      <c r="AN17" s="157">
        <f t="shared" si="11"/>
        <v>1</v>
      </c>
      <c r="AO17" s="326"/>
      <c r="AP17" s="312"/>
      <c r="AQ17" s="335" t="e">
        <f t="shared" si="12"/>
        <v>#DIV/0!</v>
      </c>
      <c r="AR17" s="312"/>
      <c r="AS17" s="335" t="e">
        <f t="shared" si="13"/>
        <v>#DIV/0!</v>
      </c>
      <c r="AT17" s="312"/>
      <c r="AU17" s="335" t="e">
        <f t="shared" si="14"/>
        <v>#DIV/0!</v>
      </c>
      <c r="AV17" s="313"/>
      <c r="AW17" s="336" t="e">
        <f t="shared" ref="AW17:AW23" si="19">+(AP17+AR17+AT17+AV17)/AO17</f>
        <v>#DIV/0!</v>
      </c>
    </row>
    <row r="18" spans="1:49" ht="141.75" x14ac:dyDescent="0.25">
      <c r="A18" s="151">
        <v>5</v>
      </c>
      <c r="B18" s="6" t="s">
        <v>36</v>
      </c>
      <c r="C18" s="12">
        <v>1</v>
      </c>
      <c r="D18" s="6" t="s">
        <v>37</v>
      </c>
      <c r="E18" s="6" t="s">
        <v>38</v>
      </c>
      <c r="F18" s="6" t="s">
        <v>30</v>
      </c>
      <c r="G18" s="8">
        <v>2023</v>
      </c>
      <c r="H18" s="13">
        <v>2024</v>
      </c>
      <c r="I18" s="9">
        <v>2000000</v>
      </c>
      <c r="J18" s="10" t="s">
        <v>39</v>
      </c>
      <c r="K18" s="11"/>
      <c r="L18" s="298" t="s">
        <v>660</v>
      </c>
      <c r="M18" s="213" t="s">
        <v>640</v>
      </c>
      <c r="N18" s="165"/>
      <c r="O18" s="71"/>
      <c r="P18" s="85" t="e">
        <f t="shared" si="0"/>
        <v>#DIV/0!</v>
      </c>
      <c r="Q18" s="71"/>
      <c r="R18" s="85" t="e">
        <f t="shared" si="1"/>
        <v>#DIV/0!</v>
      </c>
      <c r="S18" s="71"/>
      <c r="T18" s="85" t="e">
        <f t="shared" si="2"/>
        <v>#DIV/0!</v>
      </c>
      <c r="U18" s="73"/>
      <c r="V18" s="164" t="e">
        <f t="shared" si="3"/>
        <v>#DIV/0!</v>
      </c>
      <c r="W18" s="149"/>
      <c r="X18" s="71"/>
      <c r="Y18" s="74" t="e">
        <f t="shared" si="4"/>
        <v>#DIV/0!</v>
      </c>
      <c r="Z18" s="71"/>
      <c r="AA18" s="74" t="e">
        <f t="shared" si="5"/>
        <v>#DIV/0!</v>
      </c>
      <c r="AB18" s="71"/>
      <c r="AC18" s="74" t="e">
        <f t="shared" si="6"/>
        <v>#DIV/0!</v>
      </c>
      <c r="AD18" s="73"/>
      <c r="AE18" s="160" t="e">
        <f t="shared" si="7"/>
        <v>#DIV/0!</v>
      </c>
      <c r="AF18" s="295">
        <v>100</v>
      </c>
      <c r="AG18" s="71"/>
      <c r="AH18" s="75">
        <f t="shared" si="8"/>
        <v>0</v>
      </c>
      <c r="AI18" s="71"/>
      <c r="AJ18" s="75">
        <f t="shared" si="9"/>
        <v>0</v>
      </c>
      <c r="AK18" s="71">
        <v>100</v>
      </c>
      <c r="AL18" s="75">
        <f t="shared" si="10"/>
        <v>1</v>
      </c>
      <c r="AM18" s="73"/>
      <c r="AN18" s="157">
        <f t="shared" si="11"/>
        <v>1</v>
      </c>
      <c r="AO18" s="149"/>
      <c r="AP18" s="71"/>
      <c r="AQ18" s="83" t="e">
        <f t="shared" si="12"/>
        <v>#DIV/0!</v>
      </c>
      <c r="AR18" s="71"/>
      <c r="AS18" s="83" t="e">
        <f t="shared" si="13"/>
        <v>#DIV/0!</v>
      </c>
      <c r="AT18" s="71"/>
      <c r="AU18" s="83" t="e">
        <f t="shared" si="14"/>
        <v>#DIV/0!</v>
      </c>
      <c r="AV18" s="73"/>
      <c r="AW18" s="150" t="e">
        <f t="shared" si="19"/>
        <v>#DIV/0!</v>
      </c>
    </row>
    <row r="19" spans="1:49" ht="78.75" x14ac:dyDescent="0.25">
      <c r="A19" s="151">
        <v>6</v>
      </c>
      <c r="B19" s="6" t="s">
        <v>40</v>
      </c>
      <c r="C19" s="6" t="s">
        <v>41</v>
      </c>
      <c r="D19" s="6" t="s">
        <v>42</v>
      </c>
      <c r="E19" s="6" t="s">
        <v>43</v>
      </c>
      <c r="F19" s="6" t="s">
        <v>30</v>
      </c>
      <c r="G19" s="8">
        <v>2023</v>
      </c>
      <c r="H19" s="13">
        <v>2024</v>
      </c>
      <c r="I19" s="9">
        <v>1000000</v>
      </c>
      <c r="J19" s="10" t="s">
        <v>44</v>
      </c>
      <c r="K19" s="11"/>
      <c r="L19" s="298" t="s">
        <v>660</v>
      </c>
      <c r="M19" s="213" t="s">
        <v>639</v>
      </c>
      <c r="N19" s="151">
        <v>4</v>
      </c>
      <c r="O19" s="71"/>
      <c r="P19" s="85">
        <f t="shared" si="0"/>
        <v>0</v>
      </c>
      <c r="Q19" s="71"/>
      <c r="R19" s="85">
        <f t="shared" si="1"/>
        <v>0</v>
      </c>
      <c r="S19" s="71"/>
      <c r="T19" s="85">
        <f t="shared" si="2"/>
        <v>0</v>
      </c>
      <c r="U19" s="73"/>
      <c r="V19" s="164">
        <f t="shared" si="3"/>
        <v>0</v>
      </c>
      <c r="W19" s="151">
        <v>4</v>
      </c>
      <c r="X19" s="71"/>
      <c r="Y19" s="74">
        <f t="shared" si="4"/>
        <v>0</v>
      </c>
      <c r="Z19" s="71"/>
      <c r="AA19" s="74">
        <f t="shared" si="5"/>
        <v>0</v>
      </c>
      <c r="AB19" s="71"/>
      <c r="AC19" s="74">
        <f t="shared" si="6"/>
        <v>0</v>
      </c>
      <c r="AD19" s="73"/>
      <c r="AE19" s="160">
        <f t="shared" si="7"/>
        <v>0</v>
      </c>
      <c r="AF19" s="151">
        <v>4</v>
      </c>
      <c r="AG19" s="71">
        <v>1</v>
      </c>
      <c r="AH19" s="75">
        <f t="shared" si="8"/>
        <v>0.25</v>
      </c>
      <c r="AI19" s="71">
        <v>1</v>
      </c>
      <c r="AJ19" s="75">
        <f t="shared" si="9"/>
        <v>0.5</v>
      </c>
      <c r="AK19" s="71">
        <v>1</v>
      </c>
      <c r="AL19" s="75">
        <f t="shared" si="10"/>
        <v>0.75</v>
      </c>
      <c r="AM19" s="73">
        <v>1</v>
      </c>
      <c r="AN19" s="157">
        <f t="shared" si="11"/>
        <v>1</v>
      </c>
      <c r="AO19" s="151">
        <v>4</v>
      </c>
      <c r="AP19" s="71"/>
      <c r="AQ19" s="83">
        <f t="shared" si="12"/>
        <v>0</v>
      </c>
      <c r="AR19" s="71"/>
      <c r="AS19" s="83">
        <f t="shared" si="13"/>
        <v>0</v>
      </c>
      <c r="AT19" s="71"/>
      <c r="AU19" s="83">
        <f t="shared" si="14"/>
        <v>0</v>
      </c>
      <c r="AV19" s="73"/>
      <c r="AW19" s="150">
        <f t="shared" si="19"/>
        <v>0</v>
      </c>
    </row>
    <row r="20" spans="1:49" ht="78.75" x14ac:dyDescent="0.25">
      <c r="A20" s="151">
        <v>7</v>
      </c>
      <c r="B20" s="6" t="s">
        <v>45</v>
      </c>
      <c r="C20" s="6">
        <v>1</v>
      </c>
      <c r="D20" s="6" t="s">
        <v>46</v>
      </c>
      <c r="E20" s="6" t="s">
        <v>47</v>
      </c>
      <c r="F20" s="6" t="s">
        <v>30</v>
      </c>
      <c r="G20" s="8">
        <v>2023</v>
      </c>
      <c r="H20" s="13">
        <v>2024</v>
      </c>
      <c r="I20" s="9">
        <v>1000000</v>
      </c>
      <c r="J20" s="10" t="s">
        <v>48</v>
      </c>
      <c r="K20" s="11"/>
      <c r="L20" s="93" t="s">
        <v>591</v>
      </c>
      <c r="M20" s="213" t="s">
        <v>641</v>
      </c>
      <c r="N20" s="151">
        <v>2</v>
      </c>
      <c r="O20" s="71"/>
      <c r="P20" s="85">
        <f t="shared" si="0"/>
        <v>0</v>
      </c>
      <c r="Q20" s="71"/>
      <c r="R20" s="85">
        <f t="shared" si="1"/>
        <v>0</v>
      </c>
      <c r="S20" s="71"/>
      <c r="T20" s="85">
        <f t="shared" si="2"/>
        <v>0</v>
      </c>
      <c r="U20" s="73"/>
      <c r="V20" s="164">
        <f t="shared" si="3"/>
        <v>0</v>
      </c>
      <c r="W20" s="151">
        <v>1</v>
      </c>
      <c r="X20" s="71"/>
      <c r="Y20" s="74">
        <f t="shared" si="4"/>
        <v>0</v>
      </c>
      <c r="Z20" s="71"/>
      <c r="AA20" s="74">
        <f t="shared" si="5"/>
        <v>0</v>
      </c>
      <c r="AB20" s="71"/>
      <c r="AC20" s="74">
        <f t="shared" si="6"/>
        <v>0</v>
      </c>
      <c r="AD20" s="73"/>
      <c r="AE20" s="160">
        <f t="shared" si="7"/>
        <v>0</v>
      </c>
      <c r="AF20" s="151">
        <v>1</v>
      </c>
      <c r="AG20" s="71">
        <v>1</v>
      </c>
      <c r="AH20" s="75">
        <f t="shared" si="8"/>
        <v>1</v>
      </c>
      <c r="AI20" s="71"/>
      <c r="AJ20" s="75">
        <f t="shared" si="9"/>
        <v>1</v>
      </c>
      <c r="AK20" s="71"/>
      <c r="AL20" s="75">
        <f t="shared" si="10"/>
        <v>1</v>
      </c>
      <c r="AM20" s="73"/>
      <c r="AN20" s="157">
        <f t="shared" si="11"/>
        <v>1</v>
      </c>
      <c r="AO20" s="151">
        <v>1</v>
      </c>
      <c r="AP20" s="71"/>
      <c r="AQ20" s="83">
        <f t="shared" si="12"/>
        <v>0</v>
      </c>
      <c r="AR20" s="71"/>
      <c r="AS20" s="83">
        <f t="shared" si="13"/>
        <v>0</v>
      </c>
      <c r="AT20" s="71"/>
      <c r="AU20" s="83">
        <f t="shared" si="14"/>
        <v>0</v>
      </c>
      <c r="AV20" s="73"/>
      <c r="AW20" s="150">
        <f t="shared" si="19"/>
        <v>0</v>
      </c>
    </row>
    <row r="21" spans="1:49" ht="78.75" x14ac:dyDescent="0.25">
      <c r="A21" s="151">
        <v>8</v>
      </c>
      <c r="B21" s="6" t="s">
        <v>49</v>
      </c>
      <c r="C21" s="6">
        <v>1</v>
      </c>
      <c r="D21" s="6" t="s">
        <v>50</v>
      </c>
      <c r="E21" s="6" t="s">
        <v>51</v>
      </c>
      <c r="F21" s="6" t="s">
        <v>52</v>
      </c>
      <c r="G21" s="8">
        <v>2023</v>
      </c>
      <c r="H21" s="13">
        <v>2024</v>
      </c>
      <c r="I21" s="9">
        <v>6000000</v>
      </c>
      <c r="J21" s="10" t="s">
        <v>53</v>
      </c>
      <c r="K21" s="11"/>
      <c r="L21" s="93" t="s">
        <v>591</v>
      </c>
      <c r="M21" s="213" t="s">
        <v>639</v>
      </c>
      <c r="N21" s="151">
        <v>1</v>
      </c>
      <c r="O21" s="71"/>
      <c r="P21" s="85">
        <f t="shared" si="0"/>
        <v>0</v>
      </c>
      <c r="Q21" s="71"/>
      <c r="R21" s="85">
        <f t="shared" si="1"/>
        <v>0</v>
      </c>
      <c r="S21" s="71"/>
      <c r="T21" s="85">
        <f t="shared" si="2"/>
        <v>0</v>
      </c>
      <c r="U21" s="73"/>
      <c r="V21" s="164">
        <f t="shared" si="3"/>
        <v>0</v>
      </c>
      <c r="W21" s="151">
        <v>1</v>
      </c>
      <c r="X21" s="70"/>
      <c r="Y21" s="74">
        <f t="shared" si="4"/>
        <v>0</v>
      </c>
      <c r="Z21" s="71"/>
      <c r="AA21" s="74">
        <f t="shared" si="5"/>
        <v>0</v>
      </c>
      <c r="AB21" s="71"/>
      <c r="AC21" s="74">
        <f t="shared" si="6"/>
        <v>0</v>
      </c>
      <c r="AD21" s="73"/>
      <c r="AE21" s="160">
        <f t="shared" si="7"/>
        <v>0</v>
      </c>
      <c r="AF21" s="151">
        <v>1</v>
      </c>
      <c r="AG21" s="71">
        <v>1</v>
      </c>
      <c r="AH21" s="75">
        <f t="shared" si="8"/>
        <v>1</v>
      </c>
      <c r="AI21" s="71"/>
      <c r="AJ21" s="75">
        <f t="shared" si="9"/>
        <v>1</v>
      </c>
      <c r="AK21" s="71"/>
      <c r="AL21" s="75">
        <f t="shared" si="10"/>
        <v>1</v>
      </c>
      <c r="AM21" s="73"/>
      <c r="AN21" s="157">
        <f t="shared" si="11"/>
        <v>1</v>
      </c>
      <c r="AO21" s="151">
        <v>1</v>
      </c>
      <c r="AP21" s="71"/>
      <c r="AQ21" s="83">
        <f t="shared" si="12"/>
        <v>0</v>
      </c>
      <c r="AR21" s="71"/>
      <c r="AS21" s="83">
        <f t="shared" si="13"/>
        <v>0</v>
      </c>
      <c r="AT21" s="71"/>
      <c r="AU21" s="83">
        <f t="shared" si="14"/>
        <v>0</v>
      </c>
      <c r="AV21" s="73"/>
      <c r="AW21" s="150">
        <f t="shared" si="19"/>
        <v>0</v>
      </c>
    </row>
    <row r="22" spans="1:49" ht="78.75" x14ac:dyDescent="0.25">
      <c r="A22" s="151">
        <v>9</v>
      </c>
      <c r="B22" s="6" t="s">
        <v>54</v>
      </c>
      <c r="C22" s="7">
        <v>1</v>
      </c>
      <c r="D22" s="6" t="s">
        <v>55</v>
      </c>
      <c r="E22" s="6" t="s">
        <v>56</v>
      </c>
      <c r="F22" s="6" t="s">
        <v>52</v>
      </c>
      <c r="G22" s="8">
        <v>2023</v>
      </c>
      <c r="H22" s="13">
        <v>2024</v>
      </c>
      <c r="I22" s="9">
        <v>15000000</v>
      </c>
      <c r="J22" s="10" t="s">
        <v>57</v>
      </c>
      <c r="K22" s="11"/>
      <c r="L22" s="298" t="s">
        <v>660</v>
      </c>
      <c r="M22" s="213" t="s">
        <v>639</v>
      </c>
      <c r="N22" s="151">
        <v>1</v>
      </c>
      <c r="O22" s="71"/>
      <c r="P22" s="85">
        <f t="shared" si="0"/>
        <v>0</v>
      </c>
      <c r="Q22" s="71"/>
      <c r="R22" s="85">
        <f t="shared" si="1"/>
        <v>0</v>
      </c>
      <c r="S22" s="71"/>
      <c r="T22" s="85">
        <f t="shared" si="2"/>
        <v>0</v>
      </c>
      <c r="U22" s="73"/>
      <c r="V22" s="164">
        <f t="shared" si="3"/>
        <v>0</v>
      </c>
      <c r="W22" s="151">
        <v>1</v>
      </c>
      <c r="X22" s="71"/>
      <c r="Y22" s="74">
        <f t="shared" si="4"/>
        <v>0</v>
      </c>
      <c r="Z22" s="71"/>
      <c r="AA22" s="74">
        <f t="shared" si="5"/>
        <v>0</v>
      </c>
      <c r="AB22" s="71"/>
      <c r="AC22" s="74">
        <f t="shared" si="6"/>
        <v>0</v>
      </c>
      <c r="AD22" s="73"/>
      <c r="AE22" s="160">
        <f t="shared" si="7"/>
        <v>0</v>
      </c>
      <c r="AF22" s="151">
        <v>1</v>
      </c>
      <c r="AG22" s="71">
        <v>1</v>
      </c>
      <c r="AH22" s="75">
        <f t="shared" si="8"/>
        <v>1</v>
      </c>
      <c r="AI22" s="71"/>
      <c r="AJ22" s="75">
        <f t="shared" si="9"/>
        <v>1</v>
      </c>
      <c r="AK22" s="71"/>
      <c r="AL22" s="75">
        <f t="shared" si="10"/>
        <v>1</v>
      </c>
      <c r="AM22" s="73"/>
      <c r="AN22" s="157">
        <f t="shared" si="11"/>
        <v>1</v>
      </c>
      <c r="AO22" s="151">
        <v>1</v>
      </c>
      <c r="AP22" s="71"/>
      <c r="AQ22" s="83">
        <f t="shared" si="12"/>
        <v>0</v>
      </c>
      <c r="AR22" s="71"/>
      <c r="AS22" s="83">
        <f t="shared" si="13"/>
        <v>0</v>
      </c>
      <c r="AT22" s="71"/>
      <c r="AU22" s="83">
        <f t="shared" si="14"/>
        <v>0</v>
      </c>
      <c r="AV22" s="73"/>
      <c r="AW22" s="150">
        <f t="shared" si="19"/>
        <v>0</v>
      </c>
    </row>
    <row r="23" spans="1:49" ht="111" thickBot="1" x14ac:dyDescent="0.3">
      <c r="A23" s="152">
        <v>10</v>
      </c>
      <c r="B23" s="203" t="s">
        <v>58</v>
      </c>
      <c r="C23" s="203" t="s">
        <v>59</v>
      </c>
      <c r="D23" s="203" t="s">
        <v>60</v>
      </c>
      <c r="E23" s="203" t="s">
        <v>61</v>
      </c>
      <c r="F23" s="203" t="s">
        <v>30</v>
      </c>
      <c r="G23" s="205">
        <v>2023</v>
      </c>
      <c r="H23" s="214">
        <v>2024</v>
      </c>
      <c r="I23" s="206">
        <v>5000000</v>
      </c>
      <c r="J23" s="207" t="s">
        <v>62</v>
      </c>
      <c r="K23" s="215"/>
      <c r="L23" s="298" t="s">
        <v>660</v>
      </c>
      <c r="M23" s="209" t="s">
        <v>639</v>
      </c>
      <c r="N23" s="152">
        <v>4</v>
      </c>
      <c r="O23" s="153"/>
      <c r="P23" s="166">
        <f t="shared" si="0"/>
        <v>0</v>
      </c>
      <c r="Q23" s="153"/>
      <c r="R23" s="166">
        <f t="shared" si="1"/>
        <v>0</v>
      </c>
      <c r="S23" s="153"/>
      <c r="T23" s="166">
        <f t="shared" si="2"/>
        <v>0</v>
      </c>
      <c r="U23" s="155"/>
      <c r="V23" s="167">
        <f t="shared" si="3"/>
        <v>0</v>
      </c>
      <c r="W23" s="152">
        <v>4</v>
      </c>
      <c r="X23" s="153"/>
      <c r="Y23" s="161">
        <f t="shared" si="4"/>
        <v>0</v>
      </c>
      <c r="Z23" s="153"/>
      <c r="AA23" s="161">
        <f t="shared" si="5"/>
        <v>0</v>
      </c>
      <c r="AB23" s="153"/>
      <c r="AC23" s="161">
        <f t="shared" si="6"/>
        <v>0</v>
      </c>
      <c r="AD23" s="155"/>
      <c r="AE23" s="162">
        <f t="shared" si="7"/>
        <v>0</v>
      </c>
      <c r="AF23" s="152">
        <v>4</v>
      </c>
      <c r="AG23" s="153">
        <v>1</v>
      </c>
      <c r="AH23" s="158">
        <f t="shared" si="8"/>
        <v>0.25</v>
      </c>
      <c r="AI23" s="153">
        <v>1</v>
      </c>
      <c r="AJ23" s="158">
        <f t="shared" si="9"/>
        <v>0.5</v>
      </c>
      <c r="AK23" s="153">
        <v>1</v>
      </c>
      <c r="AL23" s="158">
        <f t="shared" si="10"/>
        <v>0.75</v>
      </c>
      <c r="AM23" s="155">
        <v>1</v>
      </c>
      <c r="AN23" s="159">
        <f t="shared" si="11"/>
        <v>1</v>
      </c>
      <c r="AO23" s="152">
        <v>4</v>
      </c>
      <c r="AP23" s="153"/>
      <c r="AQ23" s="154">
        <f t="shared" si="12"/>
        <v>0</v>
      </c>
      <c r="AR23" s="153"/>
      <c r="AS23" s="154">
        <f t="shared" si="13"/>
        <v>0</v>
      </c>
      <c r="AT23" s="153"/>
      <c r="AU23" s="154">
        <f t="shared" si="14"/>
        <v>0</v>
      </c>
      <c r="AV23" s="155"/>
      <c r="AW23" s="156">
        <f t="shared" si="19"/>
        <v>0</v>
      </c>
    </row>
    <row r="24" spans="1:49" ht="16.5" thickBot="1" x14ac:dyDescent="0.3">
      <c r="A24" s="72"/>
      <c r="B24" s="37"/>
      <c r="C24" s="37"/>
      <c r="D24" s="37"/>
      <c r="E24" s="37"/>
      <c r="F24" s="37"/>
      <c r="G24" s="112"/>
      <c r="H24" s="113"/>
      <c r="I24" s="40"/>
      <c r="J24" s="31"/>
      <c r="M24" s="116"/>
      <c r="P24" s="72"/>
      <c r="R24" s="72"/>
      <c r="T24" s="72"/>
      <c r="V24" s="72"/>
      <c r="Y24" s="72"/>
      <c r="AA24" s="72"/>
      <c r="AC24" s="72"/>
      <c r="AE24" s="72"/>
      <c r="AH24" s="72"/>
      <c r="AJ24" s="72"/>
      <c r="AL24" s="72"/>
      <c r="AN24" s="72"/>
    </row>
    <row r="25" spans="1:49" ht="16.5" customHeight="1" thickBot="1" x14ac:dyDescent="0.3">
      <c r="A25" s="506" t="s">
        <v>0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8"/>
      <c r="N25" s="539" t="s">
        <v>582</v>
      </c>
      <c r="O25" s="540"/>
      <c r="P25" s="540"/>
      <c r="Q25" s="540"/>
      <c r="R25" s="540"/>
      <c r="S25" s="540"/>
      <c r="T25" s="540"/>
      <c r="U25" s="540"/>
      <c r="V25" s="541"/>
      <c r="W25" s="542" t="s">
        <v>583</v>
      </c>
      <c r="X25" s="543"/>
      <c r="Y25" s="543"/>
      <c r="Z25" s="543"/>
      <c r="AA25" s="543"/>
      <c r="AB25" s="543"/>
      <c r="AC25" s="543"/>
      <c r="AD25" s="543"/>
      <c r="AE25" s="544"/>
      <c r="AF25" s="545" t="s">
        <v>584</v>
      </c>
      <c r="AG25" s="546"/>
      <c r="AH25" s="546"/>
      <c r="AI25" s="546"/>
      <c r="AJ25" s="546"/>
      <c r="AK25" s="546"/>
      <c r="AL25" s="546"/>
      <c r="AM25" s="546"/>
      <c r="AN25" s="547"/>
      <c r="AO25" s="548" t="s">
        <v>623</v>
      </c>
      <c r="AP25" s="549"/>
      <c r="AQ25" s="549"/>
      <c r="AR25" s="549"/>
      <c r="AS25" s="549"/>
      <c r="AT25" s="549"/>
      <c r="AU25" s="549"/>
      <c r="AV25" s="549"/>
      <c r="AW25" s="550"/>
    </row>
    <row r="26" spans="1:49" ht="16.5" customHeight="1" thickBot="1" x14ac:dyDescent="0.3">
      <c r="A26" s="506" t="s">
        <v>1</v>
      </c>
      <c r="B26" s="508"/>
      <c r="C26" s="503" t="s">
        <v>2</v>
      </c>
      <c r="D26" s="504"/>
      <c r="E26" s="504"/>
      <c r="F26" s="504"/>
      <c r="G26" s="504"/>
      <c r="H26" s="504"/>
      <c r="I26" s="504"/>
      <c r="J26" s="504"/>
      <c r="K26" s="504"/>
      <c r="L26" s="504"/>
      <c r="M26" s="505"/>
      <c r="N26" s="551" t="s">
        <v>581</v>
      </c>
      <c r="O26" s="554" t="s">
        <v>585</v>
      </c>
      <c r="P26" s="568" t="s">
        <v>574</v>
      </c>
      <c r="Q26" s="554" t="s">
        <v>586</v>
      </c>
      <c r="R26" s="568" t="s">
        <v>575</v>
      </c>
      <c r="S26" s="554" t="s">
        <v>587</v>
      </c>
      <c r="T26" s="568" t="s">
        <v>576</v>
      </c>
      <c r="U26" s="554" t="s">
        <v>588</v>
      </c>
      <c r="V26" s="571" t="s">
        <v>580</v>
      </c>
      <c r="W26" s="551" t="s">
        <v>581</v>
      </c>
      <c r="X26" s="554" t="s">
        <v>585</v>
      </c>
      <c r="Y26" s="565" t="s">
        <v>574</v>
      </c>
      <c r="Z26" s="554" t="s">
        <v>586</v>
      </c>
      <c r="AA26" s="565" t="s">
        <v>575</v>
      </c>
      <c r="AB26" s="554" t="s">
        <v>587</v>
      </c>
      <c r="AC26" s="565" t="s">
        <v>576</v>
      </c>
      <c r="AD26" s="554" t="s">
        <v>588</v>
      </c>
      <c r="AE26" s="562" t="s">
        <v>580</v>
      </c>
      <c r="AF26" s="551" t="s">
        <v>581</v>
      </c>
      <c r="AG26" s="554" t="s">
        <v>585</v>
      </c>
      <c r="AH26" s="577" t="s">
        <v>574</v>
      </c>
      <c r="AI26" s="554" t="s">
        <v>586</v>
      </c>
      <c r="AJ26" s="577" t="s">
        <v>575</v>
      </c>
      <c r="AK26" s="554" t="s">
        <v>587</v>
      </c>
      <c r="AL26" s="577" t="s">
        <v>576</v>
      </c>
      <c r="AM26" s="554" t="s">
        <v>588</v>
      </c>
      <c r="AN26" s="580" t="s">
        <v>580</v>
      </c>
      <c r="AO26" s="551" t="s">
        <v>581</v>
      </c>
      <c r="AP26" s="554" t="s">
        <v>585</v>
      </c>
      <c r="AQ26" s="557" t="s">
        <v>574</v>
      </c>
      <c r="AR26" s="554" t="s">
        <v>586</v>
      </c>
      <c r="AS26" s="557" t="s">
        <v>575</v>
      </c>
      <c r="AT26" s="554" t="s">
        <v>587</v>
      </c>
      <c r="AU26" s="557" t="s">
        <v>576</v>
      </c>
      <c r="AV26" s="554" t="s">
        <v>588</v>
      </c>
      <c r="AW26" s="574" t="s">
        <v>580</v>
      </c>
    </row>
    <row r="27" spans="1:49" ht="16.5" customHeight="1" thickBot="1" x14ac:dyDescent="0.3">
      <c r="A27" s="506" t="s">
        <v>3</v>
      </c>
      <c r="B27" s="508"/>
      <c r="C27" s="503" t="s">
        <v>4</v>
      </c>
      <c r="D27" s="504"/>
      <c r="E27" s="504"/>
      <c r="F27" s="504"/>
      <c r="G27" s="504"/>
      <c r="H27" s="504"/>
      <c r="I27" s="504"/>
      <c r="J27" s="504"/>
      <c r="K27" s="504"/>
      <c r="L27" s="504"/>
      <c r="M27" s="505"/>
      <c r="N27" s="552"/>
      <c r="O27" s="555"/>
      <c r="P27" s="569"/>
      <c r="Q27" s="555"/>
      <c r="R27" s="569"/>
      <c r="S27" s="555"/>
      <c r="T27" s="569"/>
      <c r="U27" s="555"/>
      <c r="V27" s="572"/>
      <c r="W27" s="552"/>
      <c r="X27" s="555"/>
      <c r="Y27" s="566"/>
      <c r="Z27" s="555"/>
      <c r="AA27" s="566"/>
      <c r="AB27" s="555"/>
      <c r="AC27" s="566"/>
      <c r="AD27" s="555"/>
      <c r="AE27" s="563"/>
      <c r="AF27" s="552"/>
      <c r="AG27" s="555"/>
      <c r="AH27" s="578"/>
      <c r="AI27" s="555"/>
      <c r="AJ27" s="578"/>
      <c r="AK27" s="555"/>
      <c r="AL27" s="578"/>
      <c r="AM27" s="555"/>
      <c r="AN27" s="581"/>
      <c r="AO27" s="552"/>
      <c r="AP27" s="555"/>
      <c r="AQ27" s="558"/>
      <c r="AR27" s="555"/>
      <c r="AS27" s="558"/>
      <c r="AT27" s="555"/>
      <c r="AU27" s="558"/>
      <c r="AV27" s="555"/>
      <c r="AW27" s="575"/>
    </row>
    <row r="28" spans="1:49" ht="16.5" customHeight="1" thickBot="1" x14ac:dyDescent="0.3">
      <c r="A28" s="506" t="s">
        <v>5</v>
      </c>
      <c r="B28" s="508"/>
      <c r="C28" s="515" t="s">
        <v>63</v>
      </c>
      <c r="D28" s="560"/>
      <c r="E28" s="560"/>
      <c r="F28" s="560"/>
      <c r="G28" s="560"/>
      <c r="H28" s="560"/>
      <c r="I28" s="560"/>
      <c r="J28" s="561"/>
      <c r="K28" s="315" t="s">
        <v>7</v>
      </c>
      <c r="L28" s="509" t="s">
        <v>589</v>
      </c>
      <c r="M28" s="509" t="s">
        <v>652</v>
      </c>
      <c r="N28" s="552"/>
      <c r="O28" s="555"/>
      <c r="P28" s="569"/>
      <c r="Q28" s="555"/>
      <c r="R28" s="569"/>
      <c r="S28" s="555"/>
      <c r="T28" s="569"/>
      <c r="U28" s="555"/>
      <c r="V28" s="572"/>
      <c r="W28" s="552"/>
      <c r="X28" s="555"/>
      <c r="Y28" s="566"/>
      <c r="Z28" s="555"/>
      <c r="AA28" s="566"/>
      <c r="AB28" s="555"/>
      <c r="AC28" s="566"/>
      <c r="AD28" s="555"/>
      <c r="AE28" s="563"/>
      <c r="AF28" s="552"/>
      <c r="AG28" s="555"/>
      <c r="AH28" s="578"/>
      <c r="AI28" s="555"/>
      <c r="AJ28" s="578"/>
      <c r="AK28" s="555"/>
      <c r="AL28" s="578"/>
      <c r="AM28" s="555"/>
      <c r="AN28" s="581"/>
      <c r="AO28" s="552"/>
      <c r="AP28" s="555"/>
      <c r="AQ28" s="558"/>
      <c r="AR28" s="555"/>
      <c r="AS28" s="558"/>
      <c r="AT28" s="555"/>
      <c r="AU28" s="558"/>
      <c r="AV28" s="555"/>
      <c r="AW28" s="575"/>
    </row>
    <row r="29" spans="1:49" ht="16.5" customHeight="1" thickBot="1" x14ac:dyDescent="0.3">
      <c r="A29" s="512" t="s">
        <v>651</v>
      </c>
      <c r="B29" s="509" t="s">
        <v>8</v>
      </c>
      <c r="C29" s="509" t="s">
        <v>9</v>
      </c>
      <c r="D29" s="509" t="s">
        <v>10</v>
      </c>
      <c r="E29" s="509" t="s">
        <v>11</v>
      </c>
      <c r="F29" s="509" t="s">
        <v>12</v>
      </c>
      <c r="G29" s="301" t="s">
        <v>13</v>
      </c>
      <c r="H29" s="300"/>
      <c r="I29" s="299" t="s">
        <v>14</v>
      </c>
      <c r="J29" s="300"/>
      <c r="K29" s="509" t="s">
        <v>15</v>
      </c>
      <c r="L29" s="510"/>
      <c r="M29" s="510"/>
      <c r="N29" s="552"/>
      <c r="O29" s="555"/>
      <c r="P29" s="569"/>
      <c r="Q29" s="555"/>
      <c r="R29" s="569"/>
      <c r="S29" s="555"/>
      <c r="T29" s="569"/>
      <c r="U29" s="555"/>
      <c r="V29" s="572"/>
      <c r="W29" s="552"/>
      <c r="X29" s="555"/>
      <c r="Y29" s="566"/>
      <c r="Z29" s="555"/>
      <c r="AA29" s="566"/>
      <c r="AB29" s="555"/>
      <c r="AC29" s="566"/>
      <c r="AD29" s="555"/>
      <c r="AE29" s="563"/>
      <c r="AF29" s="552"/>
      <c r="AG29" s="555"/>
      <c r="AH29" s="578"/>
      <c r="AI29" s="555"/>
      <c r="AJ29" s="578"/>
      <c r="AK29" s="555"/>
      <c r="AL29" s="578"/>
      <c r="AM29" s="555"/>
      <c r="AN29" s="581"/>
      <c r="AO29" s="552"/>
      <c r="AP29" s="555"/>
      <c r="AQ29" s="558"/>
      <c r="AR29" s="555"/>
      <c r="AS29" s="558"/>
      <c r="AT29" s="555"/>
      <c r="AU29" s="558"/>
      <c r="AV29" s="555"/>
      <c r="AW29" s="575"/>
    </row>
    <row r="30" spans="1:49" ht="16.5" thickBot="1" x14ac:dyDescent="0.3">
      <c r="A30" s="514"/>
      <c r="B30" s="511"/>
      <c r="C30" s="511"/>
      <c r="D30" s="511"/>
      <c r="E30" s="511"/>
      <c r="F30" s="511"/>
      <c r="G30" s="111" t="s">
        <v>16</v>
      </c>
      <c r="H30" s="111" t="s">
        <v>17</v>
      </c>
      <c r="I30" s="111" t="s">
        <v>18</v>
      </c>
      <c r="J30" s="111" t="s">
        <v>19</v>
      </c>
      <c r="K30" s="511"/>
      <c r="L30" s="511"/>
      <c r="M30" s="511"/>
      <c r="N30" s="553"/>
      <c r="O30" s="556"/>
      <c r="P30" s="570"/>
      <c r="Q30" s="556"/>
      <c r="R30" s="570"/>
      <c r="S30" s="556"/>
      <c r="T30" s="570"/>
      <c r="U30" s="556"/>
      <c r="V30" s="573"/>
      <c r="W30" s="553"/>
      <c r="X30" s="556"/>
      <c r="Y30" s="567"/>
      <c r="Z30" s="556"/>
      <c r="AA30" s="567"/>
      <c r="AB30" s="556"/>
      <c r="AC30" s="567"/>
      <c r="AD30" s="556"/>
      <c r="AE30" s="564"/>
      <c r="AF30" s="553"/>
      <c r="AG30" s="556"/>
      <c r="AH30" s="579"/>
      <c r="AI30" s="556"/>
      <c r="AJ30" s="579"/>
      <c r="AK30" s="556"/>
      <c r="AL30" s="579"/>
      <c r="AM30" s="556"/>
      <c r="AN30" s="582"/>
      <c r="AO30" s="553"/>
      <c r="AP30" s="556"/>
      <c r="AQ30" s="559"/>
      <c r="AR30" s="556"/>
      <c r="AS30" s="559"/>
      <c r="AT30" s="556"/>
      <c r="AU30" s="559"/>
      <c r="AV30" s="556"/>
      <c r="AW30" s="576"/>
    </row>
    <row r="31" spans="1:49" ht="48" thickBot="1" x14ac:dyDescent="0.3">
      <c r="A31" s="151">
        <v>11</v>
      </c>
      <c r="B31" s="6" t="s">
        <v>661</v>
      </c>
      <c r="C31" s="6">
        <v>1</v>
      </c>
      <c r="D31" s="6" t="s">
        <v>64</v>
      </c>
      <c r="E31" s="6" t="s">
        <v>67</v>
      </c>
      <c r="F31" s="6" t="s">
        <v>68</v>
      </c>
      <c r="G31" s="8">
        <v>2023</v>
      </c>
      <c r="H31" s="13">
        <v>2023</v>
      </c>
      <c r="I31" s="9">
        <v>4000000</v>
      </c>
      <c r="J31" s="10" t="s">
        <v>69</v>
      </c>
      <c r="K31" s="67"/>
      <c r="L31" s="93" t="s">
        <v>592</v>
      </c>
      <c r="M31" s="213" t="s">
        <v>642</v>
      </c>
      <c r="N31" s="148">
        <v>1</v>
      </c>
      <c r="O31" s="129">
        <v>1</v>
      </c>
      <c r="P31" s="130">
        <f t="shared" ref="P31:P32" si="20">+O31/N31</f>
        <v>1</v>
      </c>
      <c r="Q31" s="129">
        <v>0</v>
      </c>
      <c r="R31" s="130">
        <f t="shared" ref="R31:R32" si="21">+(O31+Q31)/N31</f>
        <v>1</v>
      </c>
      <c r="S31" s="129">
        <v>0</v>
      </c>
      <c r="T31" s="130">
        <f t="shared" ref="T31:T32" si="22">+(O31+Q31+S31)/N31</f>
        <v>1</v>
      </c>
      <c r="U31" s="131">
        <v>0</v>
      </c>
      <c r="V31" s="132">
        <f t="shared" ref="V31:V32" si="23">+(O31+Q31+S31+U31)/N31</f>
        <v>1</v>
      </c>
      <c r="W31" s="169"/>
      <c r="X31" s="170"/>
      <c r="Y31" s="171"/>
      <c r="Z31" s="170"/>
      <c r="AA31" s="171"/>
      <c r="AB31" s="170"/>
      <c r="AC31" s="171"/>
      <c r="AD31" s="172"/>
      <c r="AE31" s="173"/>
      <c r="AF31" s="309">
        <v>1</v>
      </c>
      <c r="AG31" s="310">
        <v>1</v>
      </c>
      <c r="AH31" s="141">
        <f t="shared" ref="AH31:AH32" si="24">+AG31/AF31</f>
        <v>1</v>
      </c>
      <c r="AI31" s="310"/>
      <c r="AJ31" s="141">
        <f>+(AG31+AI31)/AF31</f>
        <v>1</v>
      </c>
      <c r="AK31" s="310"/>
      <c r="AL31" s="141">
        <f>+(AG31+AI31+AK31)/AF31</f>
        <v>1</v>
      </c>
      <c r="AM31" s="311"/>
      <c r="AN31" s="142">
        <f>+(AG31+AI31+AK31+AM31)/AF31</f>
        <v>1</v>
      </c>
      <c r="AO31" s="169"/>
      <c r="AP31" s="170"/>
      <c r="AQ31" s="171"/>
      <c r="AR31" s="170"/>
      <c r="AS31" s="171"/>
      <c r="AT31" s="170"/>
      <c r="AU31" s="171"/>
      <c r="AV31" s="172"/>
      <c r="AW31" s="173"/>
    </row>
    <row r="32" spans="1:49" ht="63.75" thickBot="1" x14ac:dyDescent="0.3">
      <c r="A32" s="152">
        <v>12</v>
      </c>
      <c r="B32" s="203" t="s">
        <v>70</v>
      </c>
      <c r="C32" s="216">
        <v>1</v>
      </c>
      <c r="D32" s="203" t="s">
        <v>71</v>
      </c>
      <c r="E32" s="203" t="s">
        <v>72</v>
      </c>
      <c r="F32" s="203" t="s">
        <v>68</v>
      </c>
      <c r="G32" s="205">
        <v>2023</v>
      </c>
      <c r="H32" s="214">
        <v>2024</v>
      </c>
      <c r="I32" s="206">
        <v>20000000</v>
      </c>
      <c r="J32" s="207" t="s">
        <v>73</v>
      </c>
      <c r="K32" s="208"/>
      <c r="L32" s="268" t="s">
        <v>593</v>
      </c>
      <c r="M32" s="209" t="s">
        <v>649</v>
      </c>
      <c r="N32" s="168">
        <v>1</v>
      </c>
      <c r="O32" s="71">
        <v>1</v>
      </c>
      <c r="P32" s="85">
        <f t="shared" si="20"/>
        <v>1</v>
      </c>
      <c r="Q32" s="71">
        <v>0</v>
      </c>
      <c r="R32" s="85">
        <f t="shared" si="21"/>
        <v>1</v>
      </c>
      <c r="S32" s="71">
        <v>0</v>
      </c>
      <c r="T32" s="85">
        <f t="shared" si="22"/>
        <v>1</v>
      </c>
      <c r="U32" s="73">
        <v>0</v>
      </c>
      <c r="V32" s="164">
        <f t="shared" si="23"/>
        <v>1</v>
      </c>
      <c r="W32" s="174"/>
      <c r="X32" s="107"/>
      <c r="Y32" s="127"/>
      <c r="Z32" s="107"/>
      <c r="AA32" s="127"/>
      <c r="AB32" s="107"/>
      <c r="AC32" s="127"/>
      <c r="AD32" s="106"/>
      <c r="AE32" s="175"/>
      <c r="AF32" s="316">
        <v>1</v>
      </c>
      <c r="AG32" s="312"/>
      <c r="AH32" s="141">
        <f t="shared" si="24"/>
        <v>0</v>
      </c>
      <c r="AI32" s="312"/>
      <c r="AJ32" s="141">
        <f>+(AG32+AI32)/AF32</f>
        <v>0</v>
      </c>
      <c r="AK32" s="317">
        <v>1</v>
      </c>
      <c r="AL32" s="141">
        <f>+(AG32+AI32+AK32)/AF32</f>
        <v>1</v>
      </c>
      <c r="AM32" s="313"/>
      <c r="AN32" s="142">
        <f t="shared" ref="AN32" si="25">+(AG32+AI32+AK32+AM32)/AF32</f>
        <v>1</v>
      </c>
      <c r="AO32" s="174"/>
      <c r="AP32" s="107"/>
      <c r="AQ32" s="127"/>
      <c r="AR32" s="107"/>
      <c r="AS32" s="127"/>
      <c r="AT32" s="107"/>
      <c r="AU32" s="127"/>
      <c r="AV32" s="106"/>
      <c r="AW32" s="175"/>
    </row>
    <row r="33" spans="1:49" ht="16.5" thickBot="1" x14ac:dyDescent="0.3">
      <c r="A33" s="72"/>
      <c r="B33" s="18"/>
      <c r="C33" s="19"/>
      <c r="D33" s="19"/>
      <c r="E33" s="19"/>
      <c r="F33" s="19"/>
      <c r="G33" s="20"/>
      <c r="H33" s="21"/>
      <c r="I33" s="22"/>
      <c r="J33" s="23"/>
      <c r="M33" s="116"/>
      <c r="P33" s="72"/>
      <c r="R33" s="72"/>
      <c r="T33" s="72"/>
      <c r="V33" s="72"/>
      <c r="Y33" s="72"/>
      <c r="AA33" s="72"/>
      <c r="AC33" s="72"/>
      <c r="AE33" s="72"/>
      <c r="AH33" s="72"/>
      <c r="AJ33" s="72"/>
      <c r="AL33" s="72"/>
      <c r="AN33" s="72"/>
    </row>
    <row r="34" spans="1:49" ht="16.5" customHeight="1" thickBot="1" x14ac:dyDescent="0.3">
      <c r="A34" s="506" t="s">
        <v>0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8"/>
      <c r="N34" s="539" t="s">
        <v>582</v>
      </c>
      <c r="O34" s="540"/>
      <c r="P34" s="540"/>
      <c r="Q34" s="540"/>
      <c r="R34" s="540"/>
      <c r="S34" s="540"/>
      <c r="T34" s="540"/>
      <c r="U34" s="540"/>
      <c r="V34" s="541"/>
      <c r="W34" s="542" t="s">
        <v>583</v>
      </c>
      <c r="X34" s="543"/>
      <c r="Y34" s="543"/>
      <c r="Z34" s="543"/>
      <c r="AA34" s="543"/>
      <c r="AB34" s="543"/>
      <c r="AC34" s="543"/>
      <c r="AD34" s="543"/>
      <c r="AE34" s="544"/>
      <c r="AF34" s="545" t="s">
        <v>584</v>
      </c>
      <c r="AG34" s="546"/>
      <c r="AH34" s="546"/>
      <c r="AI34" s="546"/>
      <c r="AJ34" s="546"/>
      <c r="AK34" s="546"/>
      <c r="AL34" s="546"/>
      <c r="AM34" s="546"/>
      <c r="AN34" s="547"/>
      <c r="AO34" s="548" t="s">
        <v>623</v>
      </c>
      <c r="AP34" s="549"/>
      <c r="AQ34" s="549"/>
      <c r="AR34" s="549"/>
      <c r="AS34" s="549"/>
      <c r="AT34" s="549"/>
      <c r="AU34" s="549"/>
      <c r="AV34" s="549"/>
      <c r="AW34" s="550"/>
    </row>
    <row r="35" spans="1:49" ht="16.5" customHeight="1" thickBot="1" x14ac:dyDescent="0.3">
      <c r="A35" s="506" t="s">
        <v>1</v>
      </c>
      <c r="B35" s="508"/>
      <c r="C35" s="503" t="s">
        <v>2</v>
      </c>
      <c r="D35" s="504"/>
      <c r="E35" s="504"/>
      <c r="F35" s="504"/>
      <c r="G35" s="504"/>
      <c r="H35" s="504"/>
      <c r="I35" s="504"/>
      <c r="J35" s="504"/>
      <c r="K35" s="504"/>
      <c r="L35" s="504"/>
      <c r="M35" s="505"/>
      <c r="N35" s="551" t="s">
        <v>581</v>
      </c>
      <c r="O35" s="554" t="s">
        <v>585</v>
      </c>
      <c r="P35" s="568" t="s">
        <v>574</v>
      </c>
      <c r="Q35" s="554" t="s">
        <v>586</v>
      </c>
      <c r="R35" s="568" t="s">
        <v>575</v>
      </c>
      <c r="S35" s="554" t="s">
        <v>587</v>
      </c>
      <c r="T35" s="568" t="s">
        <v>576</v>
      </c>
      <c r="U35" s="554" t="s">
        <v>588</v>
      </c>
      <c r="V35" s="571" t="s">
        <v>580</v>
      </c>
      <c r="W35" s="551" t="s">
        <v>581</v>
      </c>
      <c r="X35" s="554" t="s">
        <v>585</v>
      </c>
      <c r="Y35" s="565" t="s">
        <v>574</v>
      </c>
      <c r="Z35" s="554" t="s">
        <v>586</v>
      </c>
      <c r="AA35" s="565" t="s">
        <v>575</v>
      </c>
      <c r="AB35" s="554" t="s">
        <v>587</v>
      </c>
      <c r="AC35" s="565" t="s">
        <v>576</v>
      </c>
      <c r="AD35" s="554" t="s">
        <v>588</v>
      </c>
      <c r="AE35" s="562" t="s">
        <v>580</v>
      </c>
      <c r="AF35" s="551" t="s">
        <v>581</v>
      </c>
      <c r="AG35" s="554" t="s">
        <v>585</v>
      </c>
      <c r="AH35" s="577" t="s">
        <v>574</v>
      </c>
      <c r="AI35" s="554" t="s">
        <v>586</v>
      </c>
      <c r="AJ35" s="577" t="s">
        <v>575</v>
      </c>
      <c r="AK35" s="554" t="s">
        <v>587</v>
      </c>
      <c r="AL35" s="577" t="s">
        <v>576</v>
      </c>
      <c r="AM35" s="554" t="s">
        <v>588</v>
      </c>
      <c r="AN35" s="580" t="s">
        <v>580</v>
      </c>
      <c r="AO35" s="551" t="s">
        <v>581</v>
      </c>
      <c r="AP35" s="554" t="s">
        <v>585</v>
      </c>
      <c r="AQ35" s="557" t="s">
        <v>574</v>
      </c>
      <c r="AR35" s="554" t="s">
        <v>586</v>
      </c>
      <c r="AS35" s="557" t="s">
        <v>575</v>
      </c>
      <c r="AT35" s="554" t="s">
        <v>587</v>
      </c>
      <c r="AU35" s="557" t="s">
        <v>576</v>
      </c>
      <c r="AV35" s="554" t="s">
        <v>588</v>
      </c>
      <c r="AW35" s="574" t="s">
        <v>580</v>
      </c>
    </row>
    <row r="36" spans="1:49" ht="16.5" customHeight="1" thickBot="1" x14ac:dyDescent="0.3">
      <c r="A36" s="506" t="s">
        <v>3</v>
      </c>
      <c r="B36" s="508"/>
      <c r="C36" s="503" t="str">
        <f>+C12</f>
        <v>Mejorar la satisfacción del Talento Humano con el fin de contar con colaboradores motivados que redundará en la calidad de la atención a pacientes y su familia y contribuir al desarrollo del plan de vida de cada colaborador.</v>
      </c>
      <c r="D36" s="504"/>
      <c r="E36" s="504"/>
      <c r="F36" s="504"/>
      <c r="G36" s="504"/>
      <c r="H36" s="504"/>
      <c r="I36" s="504"/>
      <c r="J36" s="504"/>
      <c r="K36" s="504"/>
      <c r="L36" s="504"/>
      <c r="M36" s="505"/>
      <c r="N36" s="552"/>
      <c r="O36" s="555"/>
      <c r="P36" s="569"/>
      <c r="Q36" s="555"/>
      <c r="R36" s="569"/>
      <c r="S36" s="555"/>
      <c r="T36" s="569"/>
      <c r="U36" s="555"/>
      <c r="V36" s="572"/>
      <c r="W36" s="552"/>
      <c r="X36" s="555"/>
      <c r="Y36" s="566"/>
      <c r="Z36" s="555"/>
      <c r="AA36" s="566"/>
      <c r="AB36" s="555"/>
      <c r="AC36" s="566"/>
      <c r="AD36" s="555"/>
      <c r="AE36" s="563"/>
      <c r="AF36" s="552"/>
      <c r="AG36" s="555"/>
      <c r="AH36" s="578"/>
      <c r="AI36" s="555"/>
      <c r="AJ36" s="578"/>
      <c r="AK36" s="555"/>
      <c r="AL36" s="578"/>
      <c r="AM36" s="555"/>
      <c r="AN36" s="581"/>
      <c r="AO36" s="552"/>
      <c r="AP36" s="555"/>
      <c r="AQ36" s="558"/>
      <c r="AR36" s="555"/>
      <c r="AS36" s="558"/>
      <c r="AT36" s="555"/>
      <c r="AU36" s="558"/>
      <c r="AV36" s="555"/>
      <c r="AW36" s="575"/>
    </row>
    <row r="37" spans="1:49" ht="16.5" customHeight="1" thickBot="1" x14ac:dyDescent="0.3">
      <c r="A37" s="506" t="s">
        <v>5</v>
      </c>
      <c r="B37" s="508"/>
      <c r="C37" s="515" t="s">
        <v>74</v>
      </c>
      <c r="D37" s="560"/>
      <c r="E37" s="560"/>
      <c r="F37" s="560"/>
      <c r="G37" s="560"/>
      <c r="H37" s="560"/>
      <c r="I37" s="560"/>
      <c r="J37" s="561"/>
      <c r="K37" s="315" t="s">
        <v>7</v>
      </c>
      <c r="L37" s="509" t="s">
        <v>589</v>
      </c>
      <c r="M37" s="509" t="s">
        <v>652</v>
      </c>
      <c r="N37" s="552"/>
      <c r="O37" s="555"/>
      <c r="P37" s="569"/>
      <c r="Q37" s="555"/>
      <c r="R37" s="569"/>
      <c r="S37" s="555"/>
      <c r="T37" s="569"/>
      <c r="U37" s="555"/>
      <c r="V37" s="572"/>
      <c r="W37" s="552"/>
      <c r="X37" s="555"/>
      <c r="Y37" s="566"/>
      <c r="Z37" s="555"/>
      <c r="AA37" s="566"/>
      <c r="AB37" s="555"/>
      <c r="AC37" s="566"/>
      <c r="AD37" s="555"/>
      <c r="AE37" s="563"/>
      <c r="AF37" s="552"/>
      <c r="AG37" s="555"/>
      <c r="AH37" s="578"/>
      <c r="AI37" s="555"/>
      <c r="AJ37" s="578"/>
      <c r="AK37" s="555"/>
      <c r="AL37" s="578"/>
      <c r="AM37" s="555"/>
      <c r="AN37" s="581"/>
      <c r="AO37" s="552"/>
      <c r="AP37" s="555"/>
      <c r="AQ37" s="558"/>
      <c r="AR37" s="555"/>
      <c r="AS37" s="558"/>
      <c r="AT37" s="555"/>
      <c r="AU37" s="558"/>
      <c r="AV37" s="555"/>
      <c r="AW37" s="575"/>
    </row>
    <row r="38" spans="1:49" ht="16.5" customHeight="1" thickBot="1" x14ac:dyDescent="0.3">
      <c r="A38" s="512" t="s">
        <v>651</v>
      </c>
      <c r="B38" s="509" t="s">
        <v>8</v>
      </c>
      <c r="C38" s="509" t="s">
        <v>9</v>
      </c>
      <c r="D38" s="509" t="s">
        <v>10</v>
      </c>
      <c r="E38" s="509" t="s">
        <v>11</v>
      </c>
      <c r="F38" s="509" t="s">
        <v>12</v>
      </c>
      <c r="G38" s="301" t="s">
        <v>13</v>
      </c>
      <c r="H38" s="300"/>
      <c r="I38" s="299" t="s">
        <v>14</v>
      </c>
      <c r="J38" s="300"/>
      <c r="K38" s="509" t="s">
        <v>15</v>
      </c>
      <c r="L38" s="510"/>
      <c r="M38" s="510"/>
      <c r="N38" s="552"/>
      <c r="O38" s="555"/>
      <c r="P38" s="569"/>
      <c r="Q38" s="555"/>
      <c r="R38" s="569"/>
      <c r="S38" s="555"/>
      <c r="T38" s="569"/>
      <c r="U38" s="555"/>
      <c r="V38" s="572"/>
      <c r="W38" s="552"/>
      <c r="X38" s="555"/>
      <c r="Y38" s="566"/>
      <c r="Z38" s="555"/>
      <c r="AA38" s="566"/>
      <c r="AB38" s="555"/>
      <c r="AC38" s="566"/>
      <c r="AD38" s="555"/>
      <c r="AE38" s="563"/>
      <c r="AF38" s="552"/>
      <c r="AG38" s="555"/>
      <c r="AH38" s="578"/>
      <c r="AI38" s="555"/>
      <c r="AJ38" s="578"/>
      <c r="AK38" s="555"/>
      <c r="AL38" s="578"/>
      <c r="AM38" s="555"/>
      <c r="AN38" s="581"/>
      <c r="AO38" s="552"/>
      <c r="AP38" s="555"/>
      <c r="AQ38" s="558"/>
      <c r="AR38" s="555"/>
      <c r="AS38" s="558"/>
      <c r="AT38" s="555"/>
      <c r="AU38" s="558"/>
      <c r="AV38" s="555"/>
      <c r="AW38" s="575"/>
    </row>
    <row r="39" spans="1:49" ht="16.5" thickBot="1" x14ac:dyDescent="0.3">
      <c r="A39" s="514"/>
      <c r="B39" s="511"/>
      <c r="C39" s="511"/>
      <c r="D39" s="511"/>
      <c r="E39" s="511"/>
      <c r="F39" s="511"/>
      <c r="G39" s="111" t="s">
        <v>16</v>
      </c>
      <c r="H39" s="111" t="s">
        <v>17</v>
      </c>
      <c r="I39" s="111" t="s">
        <v>18</v>
      </c>
      <c r="J39" s="111" t="s">
        <v>19</v>
      </c>
      <c r="K39" s="511"/>
      <c r="L39" s="511"/>
      <c r="M39" s="511"/>
      <c r="N39" s="553"/>
      <c r="O39" s="556"/>
      <c r="P39" s="570"/>
      <c r="Q39" s="556"/>
      <c r="R39" s="570"/>
      <c r="S39" s="556"/>
      <c r="T39" s="570"/>
      <c r="U39" s="556"/>
      <c r="V39" s="573"/>
      <c r="W39" s="553"/>
      <c r="X39" s="556"/>
      <c r="Y39" s="567"/>
      <c r="Z39" s="556"/>
      <c r="AA39" s="567"/>
      <c r="AB39" s="556"/>
      <c r="AC39" s="567"/>
      <c r="AD39" s="556"/>
      <c r="AE39" s="564"/>
      <c r="AF39" s="553"/>
      <c r="AG39" s="556"/>
      <c r="AH39" s="579"/>
      <c r="AI39" s="556"/>
      <c r="AJ39" s="579"/>
      <c r="AK39" s="556"/>
      <c r="AL39" s="579"/>
      <c r="AM39" s="556"/>
      <c r="AN39" s="582"/>
      <c r="AO39" s="553"/>
      <c r="AP39" s="556"/>
      <c r="AQ39" s="559"/>
      <c r="AR39" s="556"/>
      <c r="AS39" s="559"/>
      <c r="AT39" s="556"/>
      <c r="AU39" s="559"/>
      <c r="AV39" s="556"/>
      <c r="AW39" s="576"/>
    </row>
    <row r="40" spans="1:49" ht="78.75" x14ac:dyDescent="0.25">
      <c r="A40" s="148">
        <v>13</v>
      </c>
      <c r="B40" s="210" t="s">
        <v>75</v>
      </c>
      <c r="C40" s="197">
        <v>1</v>
      </c>
      <c r="D40" s="197" t="s">
        <v>76</v>
      </c>
      <c r="E40" s="197" t="s">
        <v>77</v>
      </c>
      <c r="F40" s="197" t="s">
        <v>78</v>
      </c>
      <c r="G40" s="129">
        <v>2023</v>
      </c>
      <c r="H40" s="211">
        <v>2024</v>
      </c>
      <c r="I40" s="199">
        <v>1000000</v>
      </c>
      <c r="J40" s="200" t="s">
        <v>66</v>
      </c>
      <c r="K40" s="201"/>
      <c r="L40" s="270" t="s">
        <v>591</v>
      </c>
      <c r="M40" s="202" t="s">
        <v>639</v>
      </c>
      <c r="N40" s="148">
        <v>38</v>
      </c>
      <c r="O40" s="129"/>
      <c r="P40" s="130">
        <f t="shared" ref="P40:P45" si="26">+O40/N40</f>
        <v>0</v>
      </c>
      <c r="Q40" s="129"/>
      <c r="R40" s="130">
        <f t="shared" ref="R40:R45" si="27">+(O40+Q40)/N40</f>
        <v>0</v>
      </c>
      <c r="S40" s="129"/>
      <c r="T40" s="130">
        <f t="shared" ref="T40:T45" si="28">+(O40+Q40+S40)/N40</f>
        <v>0</v>
      </c>
      <c r="U40" s="131"/>
      <c r="V40" s="132">
        <f t="shared" ref="V40:V45" si="29">+(O40+Q40+S40+U40)/N40</f>
        <v>0</v>
      </c>
      <c r="W40" s="163"/>
      <c r="X40" s="129"/>
      <c r="Y40" s="137" t="e">
        <f t="shared" ref="Y40:Y45" si="30">+X40/W40</f>
        <v>#DIV/0!</v>
      </c>
      <c r="Z40" s="129"/>
      <c r="AA40" s="137" t="e">
        <f t="shared" ref="AA40:AA45" si="31">+(X40+Z40)/W40</f>
        <v>#DIV/0!</v>
      </c>
      <c r="AB40" s="129"/>
      <c r="AC40" s="137" t="e">
        <f t="shared" ref="AC40:AC45" si="32">+(X40+Z40+AB40)/W40</f>
        <v>#DIV/0!</v>
      </c>
      <c r="AD40" s="131"/>
      <c r="AE40" s="139" t="e">
        <f t="shared" ref="AE40:AE45" si="33">+(X40+Z40+AB40+AD40)/W40</f>
        <v>#DIV/0!</v>
      </c>
      <c r="AF40" s="163">
        <v>1</v>
      </c>
      <c r="AG40" s="129"/>
      <c r="AH40" s="141">
        <f t="shared" ref="AH40:AH45" si="34">+AG40/AF40</f>
        <v>0</v>
      </c>
      <c r="AI40" s="129"/>
      <c r="AJ40" s="141">
        <f>+(AG40+AI40)/AF40</f>
        <v>0</v>
      </c>
      <c r="AK40" s="129">
        <v>1</v>
      </c>
      <c r="AL40" s="141">
        <f>+(AG40+AI40+AK40)/AF40</f>
        <v>1</v>
      </c>
      <c r="AM40" s="131"/>
      <c r="AN40" s="142">
        <f>+(AG40+AI40+AK40+AM40)/AF40</f>
        <v>1</v>
      </c>
      <c r="AO40" s="163"/>
      <c r="AP40" s="129"/>
      <c r="AQ40" s="144" t="e">
        <f t="shared" ref="AQ40:AQ45" si="35">+AP40/AO40</f>
        <v>#DIV/0!</v>
      </c>
      <c r="AR40" s="129"/>
      <c r="AS40" s="144" t="e">
        <f t="shared" ref="AS40:AS45" si="36">+(AP40+AR40)/AO40</f>
        <v>#DIV/0!</v>
      </c>
      <c r="AT40" s="129"/>
      <c r="AU40" s="144" t="e">
        <f t="shared" ref="AU40:AU45" si="37">+(AP40+AR40+AT40)/AO40</f>
        <v>#DIV/0!</v>
      </c>
      <c r="AV40" s="131"/>
      <c r="AW40" s="145" t="e">
        <f t="shared" ref="AW40:AW45" si="38">+(AP40+AR40+AT40+AV40)/AO40</f>
        <v>#DIV/0!</v>
      </c>
    </row>
    <row r="41" spans="1:49" ht="78.75" x14ac:dyDescent="0.25">
      <c r="A41" s="151">
        <v>14</v>
      </c>
      <c r="B41" s="12" t="s">
        <v>684</v>
      </c>
      <c r="C41" s="12">
        <v>0.9</v>
      </c>
      <c r="D41" s="6" t="s">
        <v>79</v>
      </c>
      <c r="E41" s="6" t="s">
        <v>80</v>
      </c>
      <c r="F41" s="6" t="s">
        <v>78</v>
      </c>
      <c r="G41" s="8">
        <v>2023</v>
      </c>
      <c r="H41" s="13">
        <v>2024</v>
      </c>
      <c r="I41" s="9">
        <f>50*12*12000*12</f>
        <v>86400000</v>
      </c>
      <c r="J41" s="10" t="s">
        <v>81</v>
      </c>
      <c r="K41" s="67"/>
      <c r="L41" s="94" t="s">
        <v>591</v>
      </c>
      <c r="M41" s="213"/>
      <c r="N41" s="149"/>
      <c r="O41" s="71"/>
      <c r="P41" s="85" t="e">
        <f t="shared" si="26"/>
        <v>#DIV/0!</v>
      </c>
      <c r="Q41" s="71"/>
      <c r="R41" s="85" t="e">
        <f t="shared" si="27"/>
        <v>#DIV/0!</v>
      </c>
      <c r="S41" s="71"/>
      <c r="T41" s="85" t="e">
        <f t="shared" si="28"/>
        <v>#DIV/0!</v>
      </c>
      <c r="U41" s="73"/>
      <c r="V41" s="164" t="e">
        <f t="shared" si="29"/>
        <v>#DIV/0!</v>
      </c>
      <c r="W41" s="149"/>
      <c r="X41" s="71"/>
      <c r="Y41" s="74" t="e">
        <f t="shared" si="30"/>
        <v>#DIV/0!</v>
      </c>
      <c r="Z41" s="71"/>
      <c r="AA41" s="74" t="e">
        <f t="shared" si="31"/>
        <v>#DIV/0!</v>
      </c>
      <c r="AB41" s="71"/>
      <c r="AC41" s="74" t="e">
        <f t="shared" si="32"/>
        <v>#DIV/0!</v>
      </c>
      <c r="AD41" s="73"/>
      <c r="AE41" s="160" t="e">
        <f t="shared" si="33"/>
        <v>#DIV/0!</v>
      </c>
      <c r="AF41" s="184">
        <v>0.9</v>
      </c>
      <c r="AG41" s="71"/>
      <c r="AH41" s="75">
        <f t="shared" si="34"/>
        <v>0</v>
      </c>
      <c r="AI41" s="71"/>
      <c r="AJ41" s="75">
        <f t="shared" ref="AJ41:AJ45" si="39">+(AG41+AI41)/AF41</f>
        <v>0</v>
      </c>
      <c r="AK41" s="81">
        <v>0.9</v>
      </c>
      <c r="AL41" s="75">
        <f>+(AG41+AI41+AK41)/AF41</f>
        <v>1</v>
      </c>
      <c r="AM41" s="73"/>
      <c r="AN41" s="157">
        <f t="shared" ref="AN41:AN45" si="40">+(AG41+AI41+AK41+AM41)/AF41</f>
        <v>1</v>
      </c>
      <c r="AO41" s="149"/>
      <c r="AP41" s="71"/>
      <c r="AQ41" s="83" t="e">
        <f t="shared" si="35"/>
        <v>#DIV/0!</v>
      </c>
      <c r="AR41" s="71"/>
      <c r="AS41" s="83" t="e">
        <f t="shared" si="36"/>
        <v>#DIV/0!</v>
      </c>
      <c r="AT41" s="71"/>
      <c r="AU41" s="83" t="e">
        <f t="shared" si="37"/>
        <v>#DIV/0!</v>
      </c>
      <c r="AV41" s="73"/>
      <c r="AW41" s="150" t="e">
        <f t="shared" si="38"/>
        <v>#DIV/0!</v>
      </c>
    </row>
    <row r="42" spans="1:49" ht="63" x14ac:dyDescent="0.25">
      <c r="A42" s="151">
        <v>15</v>
      </c>
      <c r="B42" s="12" t="s">
        <v>82</v>
      </c>
      <c r="C42" s="6">
        <v>1</v>
      </c>
      <c r="D42" s="6" t="s">
        <v>83</v>
      </c>
      <c r="E42" s="6" t="s">
        <v>84</v>
      </c>
      <c r="F42" s="6" t="s">
        <v>85</v>
      </c>
      <c r="G42" s="8">
        <v>2023</v>
      </c>
      <c r="H42" s="13">
        <v>2024</v>
      </c>
      <c r="I42" s="9">
        <v>20000000</v>
      </c>
      <c r="J42" s="10"/>
      <c r="K42" s="67"/>
      <c r="L42" s="87" t="s">
        <v>85</v>
      </c>
      <c r="M42" s="217" t="s">
        <v>643</v>
      </c>
      <c r="N42" s="149">
        <v>1</v>
      </c>
      <c r="O42" s="71"/>
      <c r="P42" s="85">
        <f t="shared" si="26"/>
        <v>0</v>
      </c>
      <c r="Q42" s="71"/>
      <c r="R42" s="85">
        <f t="shared" si="27"/>
        <v>0</v>
      </c>
      <c r="S42" s="71"/>
      <c r="T42" s="85">
        <f t="shared" si="28"/>
        <v>0</v>
      </c>
      <c r="U42" s="73"/>
      <c r="V42" s="164">
        <f t="shared" si="29"/>
        <v>0</v>
      </c>
      <c r="W42" s="151">
        <v>1</v>
      </c>
      <c r="X42" s="71"/>
      <c r="Y42" s="74">
        <f t="shared" si="30"/>
        <v>0</v>
      </c>
      <c r="Z42" s="71"/>
      <c r="AA42" s="74">
        <f t="shared" si="31"/>
        <v>0</v>
      </c>
      <c r="AB42" s="71"/>
      <c r="AC42" s="74">
        <f t="shared" si="32"/>
        <v>0</v>
      </c>
      <c r="AD42" s="73"/>
      <c r="AE42" s="160">
        <f t="shared" si="33"/>
        <v>0</v>
      </c>
      <c r="AF42" s="151">
        <v>1</v>
      </c>
      <c r="AG42" s="71">
        <v>0</v>
      </c>
      <c r="AH42" s="75">
        <f t="shared" si="34"/>
        <v>0</v>
      </c>
      <c r="AI42" s="71">
        <v>1</v>
      </c>
      <c r="AJ42" s="75">
        <f t="shared" si="39"/>
        <v>1</v>
      </c>
      <c r="AK42" s="71">
        <v>0</v>
      </c>
      <c r="AL42" s="75">
        <f t="shared" ref="AL42:AL45" si="41">+(AG42+AI42+AK42)/AF42</f>
        <v>1</v>
      </c>
      <c r="AM42" s="73">
        <v>0</v>
      </c>
      <c r="AN42" s="157">
        <f t="shared" si="40"/>
        <v>1</v>
      </c>
      <c r="AO42" s="151">
        <v>1</v>
      </c>
      <c r="AP42" s="71"/>
      <c r="AQ42" s="83">
        <f t="shared" si="35"/>
        <v>0</v>
      </c>
      <c r="AR42" s="71"/>
      <c r="AS42" s="83">
        <f t="shared" si="36"/>
        <v>0</v>
      </c>
      <c r="AT42" s="71"/>
      <c r="AU42" s="83">
        <f t="shared" si="37"/>
        <v>0</v>
      </c>
      <c r="AV42" s="73"/>
      <c r="AW42" s="150">
        <f t="shared" si="38"/>
        <v>0</v>
      </c>
    </row>
    <row r="43" spans="1:49" ht="78.75" x14ac:dyDescent="0.25">
      <c r="A43" s="168">
        <v>16</v>
      </c>
      <c r="B43" s="12" t="s">
        <v>86</v>
      </c>
      <c r="C43" s="6">
        <v>1</v>
      </c>
      <c r="D43" s="6" t="s">
        <v>87</v>
      </c>
      <c r="E43" s="6" t="s">
        <v>88</v>
      </c>
      <c r="F43" s="6" t="s">
        <v>78</v>
      </c>
      <c r="G43" s="8">
        <v>2023</v>
      </c>
      <c r="H43" s="13">
        <v>2021</v>
      </c>
      <c r="I43" s="9">
        <v>7000000</v>
      </c>
      <c r="J43" s="10" t="s">
        <v>89</v>
      </c>
      <c r="K43" s="67"/>
      <c r="L43" s="94" t="s">
        <v>591</v>
      </c>
      <c r="M43" s="213" t="s">
        <v>639</v>
      </c>
      <c r="N43" s="151">
        <v>2</v>
      </c>
      <c r="O43" s="71"/>
      <c r="P43" s="85">
        <f t="shared" si="26"/>
        <v>0</v>
      </c>
      <c r="Q43" s="71"/>
      <c r="R43" s="85">
        <f t="shared" si="27"/>
        <v>0</v>
      </c>
      <c r="S43" s="71"/>
      <c r="T43" s="85">
        <f t="shared" si="28"/>
        <v>0</v>
      </c>
      <c r="U43" s="73"/>
      <c r="V43" s="164">
        <f t="shared" si="29"/>
        <v>0</v>
      </c>
      <c r="W43" s="174"/>
      <c r="X43" s="107"/>
      <c r="Y43" s="127"/>
      <c r="Z43" s="107"/>
      <c r="AA43" s="127"/>
      <c r="AB43" s="107"/>
      <c r="AC43" s="127"/>
      <c r="AD43" s="106"/>
      <c r="AE43" s="175"/>
      <c r="AF43" s="151">
        <v>1</v>
      </c>
      <c r="AG43" s="71">
        <v>0</v>
      </c>
      <c r="AH43" s="75">
        <f t="shared" ref="AH43" si="42">+AG43/AF43</f>
        <v>0</v>
      </c>
      <c r="AI43" s="71">
        <v>0</v>
      </c>
      <c r="AJ43" s="75">
        <f t="shared" ref="AJ43" si="43">+(AG43+AI43)/AF43</f>
        <v>0</v>
      </c>
      <c r="AK43" s="71">
        <v>0</v>
      </c>
      <c r="AL43" s="75">
        <f t="shared" ref="AL43" si="44">+(AG43+AI43+AK43)/AF43</f>
        <v>0</v>
      </c>
      <c r="AM43" s="73">
        <v>0</v>
      </c>
      <c r="AN43" s="157">
        <f t="shared" ref="AN43" si="45">+(AG43+AI43+AK43+AM43)/AF43</f>
        <v>0</v>
      </c>
      <c r="AO43" s="174"/>
      <c r="AP43" s="107"/>
      <c r="AQ43" s="127"/>
      <c r="AR43" s="107"/>
      <c r="AS43" s="127"/>
      <c r="AT43" s="107"/>
      <c r="AU43" s="127"/>
      <c r="AV43" s="106"/>
      <c r="AW43" s="175"/>
    </row>
    <row r="44" spans="1:49" ht="78.75" x14ac:dyDescent="0.25">
      <c r="A44" s="151">
        <v>17</v>
      </c>
      <c r="B44" s="12" t="s">
        <v>90</v>
      </c>
      <c r="C44" s="12">
        <v>1</v>
      </c>
      <c r="D44" s="6" t="s">
        <v>91</v>
      </c>
      <c r="E44" s="6" t="s">
        <v>92</v>
      </c>
      <c r="F44" s="6" t="s">
        <v>78</v>
      </c>
      <c r="G44" s="8">
        <v>2023</v>
      </c>
      <c r="H44" s="13">
        <v>2024</v>
      </c>
      <c r="I44" s="9">
        <v>700000</v>
      </c>
      <c r="J44" s="10" t="s">
        <v>93</v>
      </c>
      <c r="K44" s="67"/>
      <c r="L44" s="94" t="s">
        <v>591</v>
      </c>
      <c r="M44" s="213" t="s">
        <v>639</v>
      </c>
      <c r="N44" s="151">
        <v>13</v>
      </c>
      <c r="O44" s="71"/>
      <c r="P44" s="85">
        <f t="shared" si="26"/>
        <v>0</v>
      </c>
      <c r="Q44" s="71"/>
      <c r="R44" s="85">
        <f t="shared" si="27"/>
        <v>0</v>
      </c>
      <c r="S44" s="71"/>
      <c r="T44" s="85">
        <f t="shared" si="28"/>
        <v>0</v>
      </c>
      <c r="U44" s="73"/>
      <c r="V44" s="164">
        <f t="shared" si="29"/>
        <v>0</v>
      </c>
      <c r="W44" s="151"/>
      <c r="X44" s="71"/>
      <c r="Y44" s="74" t="e">
        <f t="shared" si="30"/>
        <v>#DIV/0!</v>
      </c>
      <c r="Z44" s="71"/>
      <c r="AA44" s="74" t="e">
        <f t="shared" si="31"/>
        <v>#DIV/0!</v>
      </c>
      <c r="AB44" s="71"/>
      <c r="AC44" s="74" t="e">
        <f t="shared" si="32"/>
        <v>#DIV/0!</v>
      </c>
      <c r="AD44" s="73"/>
      <c r="AE44" s="160" t="e">
        <f t="shared" si="33"/>
        <v>#DIV/0!</v>
      </c>
      <c r="AF44" s="151">
        <v>1</v>
      </c>
      <c r="AG44" s="71">
        <v>0</v>
      </c>
      <c r="AH44" s="75">
        <f t="shared" si="34"/>
        <v>0</v>
      </c>
      <c r="AI44" s="71">
        <v>1</v>
      </c>
      <c r="AJ44" s="75">
        <f t="shared" si="39"/>
        <v>1</v>
      </c>
      <c r="AK44" s="71">
        <v>0</v>
      </c>
      <c r="AL44" s="75">
        <f t="shared" si="41"/>
        <v>1</v>
      </c>
      <c r="AM44" s="73">
        <v>0</v>
      </c>
      <c r="AN44" s="157">
        <f t="shared" si="40"/>
        <v>1</v>
      </c>
      <c r="AO44" s="151"/>
      <c r="AP44" s="71"/>
      <c r="AQ44" s="83" t="e">
        <f t="shared" si="35"/>
        <v>#DIV/0!</v>
      </c>
      <c r="AR44" s="71"/>
      <c r="AS44" s="83" t="e">
        <f t="shared" si="36"/>
        <v>#DIV/0!</v>
      </c>
      <c r="AT44" s="71"/>
      <c r="AU44" s="83" t="e">
        <f t="shared" si="37"/>
        <v>#DIV/0!</v>
      </c>
      <c r="AV44" s="73"/>
      <c r="AW44" s="150" t="e">
        <f t="shared" si="38"/>
        <v>#DIV/0!</v>
      </c>
    </row>
    <row r="45" spans="1:49" ht="95.25" thickBot="1" x14ac:dyDescent="0.3">
      <c r="A45" s="151">
        <v>18</v>
      </c>
      <c r="B45" s="203" t="s">
        <v>94</v>
      </c>
      <c r="C45" s="216">
        <v>1</v>
      </c>
      <c r="D45" s="203" t="s">
        <v>95</v>
      </c>
      <c r="E45" s="203" t="s">
        <v>96</v>
      </c>
      <c r="F45" s="203" t="s">
        <v>78</v>
      </c>
      <c r="G45" s="205">
        <v>2023</v>
      </c>
      <c r="H45" s="214">
        <v>2024</v>
      </c>
      <c r="I45" s="206">
        <v>0</v>
      </c>
      <c r="J45" s="207" t="s">
        <v>97</v>
      </c>
      <c r="K45" s="208"/>
      <c r="L45" s="271" t="s">
        <v>591</v>
      </c>
      <c r="M45" s="209" t="s">
        <v>644</v>
      </c>
      <c r="N45" s="152">
        <v>12</v>
      </c>
      <c r="O45" s="153">
        <v>0</v>
      </c>
      <c r="P45" s="166">
        <f t="shared" si="26"/>
        <v>0</v>
      </c>
      <c r="Q45" s="153">
        <v>6</v>
      </c>
      <c r="R45" s="166">
        <f t="shared" si="27"/>
        <v>0.5</v>
      </c>
      <c r="S45" s="153"/>
      <c r="T45" s="166">
        <f t="shared" si="28"/>
        <v>0.5</v>
      </c>
      <c r="U45" s="155"/>
      <c r="V45" s="167">
        <f t="shared" si="29"/>
        <v>0.5</v>
      </c>
      <c r="W45" s="133"/>
      <c r="X45" s="153"/>
      <c r="Y45" s="161" t="e">
        <f t="shared" si="30"/>
        <v>#DIV/0!</v>
      </c>
      <c r="Z45" s="153"/>
      <c r="AA45" s="161" t="e">
        <f t="shared" si="31"/>
        <v>#DIV/0!</v>
      </c>
      <c r="AB45" s="153"/>
      <c r="AC45" s="161" t="e">
        <f t="shared" si="32"/>
        <v>#DIV/0!</v>
      </c>
      <c r="AD45" s="155"/>
      <c r="AE45" s="162" t="e">
        <f t="shared" si="33"/>
        <v>#DIV/0!</v>
      </c>
      <c r="AF45" s="133">
        <v>1</v>
      </c>
      <c r="AG45" s="153">
        <v>0</v>
      </c>
      <c r="AH45" s="158">
        <f t="shared" si="34"/>
        <v>0</v>
      </c>
      <c r="AI45" s="153">
        <v>1</v>
      </c>
      <c r="AJ45" s="158">
        <f t="shared" si="39"/>
        <v>1</v>
      </c>
      <c r="AK45" s="153">
        <v>0</v>
      </c>
      <c r="AL45" s="158">
        <f t="shared" si="41"/>
        <v>1</v>
      </c>
      <c r="AM45" s="155">
        <v>0</v>
      </c>
      <c r="AN45" s="159">
        <f t="shared" si="40"/>
        <v>1</v>
      </c>
      <c r="AO45" s="133"/>
      <c r="AP45" s="153"/>
      <c r="AQ45" s="154" t="e">
        <f t="shared" si="35"/>
        <v>#DIV/0!</v>
      </c>
      <c r="AR45" s="153"/>
      <c r="AS45" s="154" t="e">
        <f t="shared" si="36"/>
        <v>#DIV/0!</v>
      </c>
      <c r="AT45" s="153"/>
      <c r="AU45" s="154" t="e">
        <f t="shared" si="37"/>
        <v>#DIV/0!</v>
      </c>
      <c r="AV45" s="155"/>
      <c r="AW45" s="156" t="e">
        <f t="shared" si="38"/>
        <v>#DIV/0!</v>
      </c>
    </row>
    <row r="46" spans="1:49" ht="16.5" thickBot="1" x14ac:dyDescent="0.3">
      <c r="A46" s="72"/>
      <c r="B46" s="18"/>
      <c r="C46" s="19"/>
      <c r="D46" s="19"/>
      <c r="E46" s="19"/>
      <c r="F46" s="19"/>
      <c r="G46" s="20"/>
      <c r="H46" s="21"/>
      <c r="I46" s="24"/>
      <c r="J46" s="23"/>
      <c r="M46" s="116"/>
      <c r="P46" s="72"/>
      <c r="R46" s="72"/>
      <c r="T46" s="72"/>
      <c r="V46" s="72"/>
      <c r="Y46" s="72"/>
      <c r="AA46" s="72"/>
      <c r="AC46" s="72"/>
      <c r="AE46" s="72"/>
      <c r="AH46" s="72"/>
      <c r="AJ46" s="72"/>
      <c r="AL46" s="72"/>
      <c r="AN46" s="72"/>
    </row>
    <row r="47" spans="1:49" ht="16.5" customHeight="1" thickBot="1" x14ac:dyDescent="0.3">
      <c r="A47" s="506" t="s">
        <v>0</v>
      </c>
      <c r="B47" s="507"/>
      <c r="C47" s="507"/>
      <c r="D47" s="507"/>
      <c r="E47" s="507"/>
      <c r="F47" s="507"/>
      <c r="G47" s="507"/>
      <c r="H47" s="507"/>
      <c r="I47" s="507"/>
      <c r="J47" s="507"/>
      <c r="K47" s="507"/>
      <c r="L47" s="507"/>
      <c r="M47" s="508"/>
      <c r="N47" s="539" t="s">
        <v>582</v>
      </c>
      <c r="O47" s="540"/>
      <c r="P47" s="540"/>
      <c r="Q47" s="540"/>
      <c r="R47" s="540"/>
      <c r="S47" s="540"/>
      <c r="T47" s="540"/>
      <c r="U47" s="540"/>
      <c r="V47" s="541"/>
      <c r="W47" s="542" t="s">
        <v>583</v>
      </c>
      <c r="X47" s="543"/>
      <c r="Y47" s="543"/>
      <c r="Z47" s="543"/>
      <c r="AA47" s="543"/>
      <c r="AB47" s="543"/>
      <c r="AC47" s="543"/>
      <c r="AD47" s="543"/>
      <c r="AE47" s="544"/>
      <c r="AF47" s="545" t="s">
        <v>584</v>
      </c>
      <c r="AG47" s="546"/>
      <c r="AH47" s="546"/>
      <c r="AI47" s="546"/>
      <c r="AJ47" s="546"/>
      <c r="AK47" s="546"/>
      <c r="AL47" s="546"/>
      <c r="AM47" s="546"/>
      <c r="AN47" s="547"/>
      <c r="AO47" s="548" t="s">
        <v>623</v>
      </c>
      <c r="AP47" s="549"/>
      <c r="AQ47" s="549"/>
      <c r="AR47" s="549"/>
      <c r="AS47" s="549"/>
      <c r="AT47" s="549"/>
      <c r="AU47" s="549"/>
      <c r="AV47" s="549"/>
      <c r="AW47" s="550"/>
    </row>
    <row r="48" spans="1:49" ht="16.5" customHeight="1" thickBot="1" x14ac:dyDescent="0.3">
      <c r="A48" s="506" t="s">
        <v>1</v>
      </c>
      <c r="B48" s="508"/>
      <c r="C48" s="503" t="s">
        <v>2</v>
      </c>
      <c r="D48" s="504"/>
      <c r="E48" s="504"/>
      <c r="F48" s="504"/>
      <c r="G48" s="504"/>
      <c r="H48" s="504"/>
      <c r="I48" s="504"/>
      <c r="J48" s="504"/>
      <c r="K48" s="504"/>
      <c r="L48" s="504"/>
      <c r="M48" s="505"/>
      <c r="N48" s="551" t="s">
        <v>581</v>
      </c>
      <c r="O48" s="554" t="s">
        <v>585</v>
      </c>
      <c r="P48" s="568" t="s">
        <v>574</v>
      </c>
      <c r="Q48" s="554" t="s">
        <v>586</v>
      </c>
      <c r="R48" s="568" t="s">
        <v>575</v>
      </c>
      <c r="S48" s="554" t="s">
        <v>587</v>
      </c>
      <c r="T48" s="568" t="s">
        <v>576</v>
      </c>
      <c r="U48" s="554" t="s">
        <v>588</v>
      </c>
      <c r="V48" s="571" t="s">
        <v>580</v>
      </c>
      <c r="W48" s="551" t="s">
        <v>581</v>
      </c>
      <c r="X48" s="554" t="s">
        <v>585</v>
      </c>
      <c r="Y48" s="565" t="s">
        <v>574</v>
      </c>
      <c r="Z48" s="554" t="s">
        <v>586</v>
      </c>
      <c r="AA48" s="565" t="s">
        <v>575</v>
      </c>
      <c r="AB48" s="554" t="s">
        <v>587</v>
      </c>
      <c r="AC48" s="565" t="s">
        <v>576</v>
      </c>
      <c r="AD48" s="554" t="s">
        <v>588</v>
      </c>
      <c r="AE48" s="562" t="s">
        <v>580</v>
      </c>
      <c r="AF48" s="551" t="s">
        <v>581</v>
      </c>
      <c r="AG48" s="554" t="s">
        <v>585</v>
      </c>
      <c r="AH48" s="577" t="s">
        <v>574</v>
      </c>
      <c r="AI48" s="554" t="s">
        <v>586</v>
      </c>
      <c r="AJ48" s="577" t="s">
        <v>575</v>
      </c>
      <c r="AK48" s="554" t="s">
        <v>587</v>
      </c>
      <c r="AL48" s="577" t="s">
        <v>576</v>
      </c>
      <c r="AM48" s="554" t="s">
        <v>588</v>
      </c>
      <c r="AN48" s="580" t="s">
        <v>580</v>
      </c>
      <c r="AO48" s="551" t="s">
        <v>581</v>
      </c>
      <c r="AP48" s="554" t="s">
        <v>585</v>
      </c>
      <c r="AQ48" s="557" t="s">
        <v>574</v>
      </c>
      <c r="AR48" s="554" t="s">
        <v>586</v>
      </c>
      <c r="AS48" s="557" t="s">
        <v>575</v>
      </c>
      <c r="AT48" s="554" t="s">
        <v>587</v>
      </c>
      <c r="AU48" s="557" t="s">
        <v>576</v>
      </c>
      <c r="AV48" s="554" t="s">
        <v>588</v>
      </c>
      <c r="AW48" s="574" t="s">
        <v>580</v>
      </c>
    </row>
    <row r="49" spans="1:49" ht="16.5" customHeight="1" thickBot="1" x14ac:dyDescent="0.3">
      <c r="A49" s="506" t="s">
        <v>3</v>
      </c>
      <c r="B49" s="508"/>
      <c r="C49" s="503" t="str">
        <f>+C36</f>
        <v>Mejorar la satisfacción del Talento Humano con el fin de contar con colaboradores motivados que redundará en la calidad de la atención a pacientes y su familia y contribuir al desarrollo del plan de vida de cada colaborador.</v>
      </c>
      <c r="D49" s="504"/>
      <c r="E49" s="504"/>
      <c r="F49" s="504"/>
      <c r="G49" s="504"/>
      <c r="H49" s="504"/>
      <c r="I49" s="504"/>
      <c r="J49" s="504"/>
      <c r="K49" s="504"/>
      <c r="L49" s="504"/>
      <c r="M49" s="505"/>
      <c r="N49" s="552"/>
      <c r="O49" s="555"/>
      <c r="P49" s="569"/>
      <c r="Q49" s="555"/>
      <c r="R49" s="569"/>
      <c r="S49" s="555"/>
      <c r="T49" s="569"/>
      <c r="U49" s="555"/>
      <c r="V49" s="572"/>
      <c r="W49" s="552"/>
      <c r="X49" s="555"/>
      <c r="Y49" s="566"/>
      <c r="Z49" s="555"/>
      <c r="AA49" s="566"/>
      <c r="AB49" s="555"/>
      <c r="AC49" s="566"/>
      <c r="AD49" s="555"/>
      <c r="AE49" s="563"/>
      <c r="AF49" s="552"/>
      <c r="AG49" s="555"/>
      <c r="AH49" s="578"/>
      <c r="AI49" s="555"/>
      <c r="AJ49" s="578"/>
      <c r="AK49" s="555"/>
      <c r="AL49" s="578"/>
      <c r="AM49" s="555"/>
      <c r="AN49" s="581"/>
      <c r="AO49" s="552"/>
      <c r="AP49" s="555"/>
      <c r="AQ49" s="558"/>
      <c r="AR49" s="555"/>
      <c r="AS49" s="558"/>
      <c r="AT49" s="555"/>
      <c r="AU49" s="558"/>
      <c r="AV49" s="555"/>
      <c r="AW49" s="575"/>
    </row>
    <row r="50" spans="1:49" ht="16.5" customHeight="1" thickBot="1" x14ac:dyDescent="0.3">
      <c r="A50" s="506" t="s">
        <v>5</v>
      </c>
      <c r="B50" s="508"/>
      <c r="C50" s="515" t="s">
        <v>98</v>
      </c>
      <c r="D50" s="560"/>
      <c r="E50" s="560"/>
      <c r="F50" s="560"/>
      <c r="G50" s="560"/>
      <c r="H50" s="560"/>
      <c r="I50" s="560"/>
      <c r="J50" s="561"/>
      <c r="K50" s="315" t="s">
        <v>7</v>
      </c>
      <c r="L50" s="509" t="s">
        <v>589</v>
      </c>
      <c r="M50" s="509" t="s">
        <v>652</v>
      </c>
      <c r="N50" s="552"/>
      <c r="O50" s="555"/>
      <c r="P50" s="569"/>
      <c r="Q50" s="555"/>
      <c r="R50" s="569"/>
      <c r="S50" s="555"/>
      <c r="T50" s="569"/>
      <c r="U50" s="555"/>
      <c r="V50" s="572"/>
      <c r="W50" s="552"/>
      <c r="X50" s="555"/>
      <c r="Y50" s="566"/>
      <c r="Z50" s="555"/>
      <c r="AA50" s="566"/>
      <c r="AB50" s="555"/>
      <c r="AC50" s="566"/>
      <c r="AD50" s="555"/>
      <c r="AE50" s="563"/>
      <c r="AF50" s="552"/>
      <c r="AG50" s="555"/>
      <c r="AH50" s="578"/>
      <c r="AI50" s="555"/>
      <c r="AJ50" s="578"/>
      <c r="AK50" s="555"/>
      <c r="AL50" s="578"/>
      <c r="AM50" s="555"/>
      <c r="AN50" s="581"/>
      <c r="AO50" s="552"/>
      <c r="AP50" s="555"/>
      <c r="AQ50" s="558"/>
      <c r="AR50" s="555"/>
      <c r="AS50" s="558"/>
      <c r="AT50" s="555"/>
      <c r="AU50" s="558"/>
      <c r="AV50" s="555"/>
      <c r="AW50" s="575"/>
    </row>
    <row r="51" spans="1:49" ht="16.5" customHeight="1" thickBot="1" x14ac:dyDescent="0.3">
      <c r="A51" s="512" t="s">
        <v>651</v>
      </c>
      <c r="B51" s="509" t="s">
        <v>8</v>
      </c>
      <c r="C51" s="509" t="s">
        <v>9</v>
      </c>
      <c r="D51" s="509" t="s">
        <v>10</v>
      </c>
      <c r="E51" s="509" t="s">
        <v>11</v>
      </c>
      <c r="F51" s="509" t="s">
        <v>12</v>
      </c>
      <c r="G51" s="301" t="s">
        <v>13</v>
      </c>
      <c r="H51" s="300"/>
      <c r="I51" s="299" t="s">
        <v>14</v>
      </c>
      <c r="J51" s="300"/>
      <c r="K51" s="509" t="s">
        <v>15</v>
      </c>
      <c r="L51" s="510"/>
      <c r="M51" s="510"/>
      <c r="N51" s="552"/>
      <c r="O51" s="555"/>
      <c r="P51" s="569"/>
      <c r="Q51" s="555"/>
      <c r="R51" s="569"/>
      <c r="S51" s="555"/>
      <c r="T51" s="569"/>
      <c r="U51" s="555"/>
      <c r="V51" s="572"/>
      <c r="W51" s="552"/>
      <c r="X51" s="555"/>
      <c r="Y51" s="566"/>
      <c r="Z51" s="555"/>
      <c r="AA51" s="566"/>
      <c r="AB51" s="555"/>
      <c r="AC51" s="566"/>
      <c r="AD51" s="555"/>
      <c r="AE51" s="563"/>
      <c r="AF51" s="552"/>
      <c r="AG51" s="555"/>
      <c r="AH51" s="578"/>
      <c r="AI51" s="555"/>
      <c r="AJ51" s="578"/>
      <c r="AK51" s="555"/>
      <c r="AL51" s="578"/>
      <c r="AM51" s="555"/>
      <c r="AN51" s="581"/>
      <c r="AO51" s="552"/>
      <c r="AP51" s="555"/>
      <c r="AQ51" s="558"/>
      <c r="AR51" s="555"/>
      <c r="AS51" s="558"/>
      <c r="AT51" s="555"/>
      <c r="AU51" s="558"/>
      <c r="AV51" s="555"/>
      <c r="AW51" s="575"/>
    </row>
    <row r="52" spans="1:49" ht="16.5" thickBot="1" x14ac:dyDescent="0.3">
      <c r="A52" s="514"/>
      <c r="B52" s="511"/>
      <c r="C52" s="511"/>
      <c r="D52" s="511"/>
      <c r="E52" s="511"/>
      <c r="F52" s="511"/>
      <c r="G52" s="111" t="s">
        <v>16</v>
      </c>
      <c r="H52" s="111" t="s">
        <v>17</v>
      </c>
      <c r="I52" s="111" t="s">
        <v>18</v>
      </c>
      <c r="J52" s="111" t="s">
        <v>19</v>
      </c>
      <c r="K52" s="511"/>
      <c r="L52" s="511"/>
      <c r="M52" s="511"/>
      <c r="N52" s="553"/>
      <c r="O52" s="556"/>
      <c r="P52" s="570"/>
      <c r="Q52" s="556"/>
      <c r="R52" s="570"/>
      <c r="S52" s="556"/>
      <c r="T52" s="570"/>
      <c r="U52" s="556"/>
      <c r="V52" s="573"/>
      <c r="W52" s="553"/>
      <c r="X52" s="556"/>
      <c r="Y52" s="567"/>
      <c r="Z52" s="556"/>
      <c r="AA52" s="567"/>
      <c r="AB52" s="556"/>
      <c r="AC52" s="567"/>
      <c r="AD52" s="556"/>
      <c r="AE52" s="564"/>
      <c r="AF52" s="553"/>
      <c r="AG52" s="556"/>
      <c r="AH52" s="579"/>
      <c r="AI52" s="556"/>
      <c r="AJ52" s="579"/>
      <c r="AK52" s="556"/>
      <c r="AL52" s="579"/>
      <c r="AM52" s="556"/>
      <c r="AN52" s="582"/>
      <c r="AO52" s="553"/>
      <c r="AP52" s="556"/>
      <c r="AQ52" s="559"/>
      <c r="AR52" s="556"/>
      <c r="AS52" s="559"/>
      <c r="AT52" s="556"/>
      <c r="AU52" s="559"/>
      <c r="AV52" s="556"/>
      <c r="AW52" s="576"/>
    </row>
    <row r="53" spans="1:49" ht="47.25" x14ac:dyDescent="0.25">
      <c r="A53" s="148">
        <v>19</v>
      </c>
      <c r="B53" s="218" t="s">
        <v>99</v>
      </c>
      <c r="C53" s="218">
        <v>1</v>
      </c>
      <c r="D53" s="218" t="s">
        <v>100</v>
      </c>
      <c r="E53" s="218" t="s">
        <v>101</v>
      </c>
      <c r="F53" s="218" t="s">
        <v>65</v>
      </c>
      <c r="G53" s="219">
        <v>2023</v>
      </c>
      <c r="H53" s="211">
        <v>2021</v>
      </c>
      <c r="I53" s="199">
        <v>1000000</v>
      </c>
      <c r="J53" s="200" t="s">
        <v>102</v>
      </c>
      <c r="K53" s="201"/>
      <c r="L53" s="270" t="s">
        <v>594</v>
      </c>
      <c r="M53" s="202" t="s">
        <v>645</v>
      </c>
      <c r="N53" s="148">
        <v>1</v>
      </c>
      <c r="O53" s="129"/>
      <c r="P53" s="130">
        <f t="shared" ref="P53:P56" si="46">+O53/N53</f>
        <v>0</v>
      </c>
      <c r="Q53" s="129"/>
      <c r="R53" s="130">
        <f t="shared" ref="R53:R56" si="47">+(O53+Q53)/N53</f>
        <v>0</v>
      </c>
      <c r="S53" s="129"/>
      <c r="T53" s="130">
        <f t="shared" ref="T53:T56" si="48">+(O53+Q53+S53)/N53</f>
        <v>0</v>
      </c>
      <c r="U53" s="131"/>
      <c r="V53" s="132">
        <f t="shared" ref="V53:V56" si="49">+(O53+Q53+S53+U53)/N53</f>
        <v>0</v>
      </c>
      <c r="W53" s="148" t="s">
        <v>73</v>
      </c>
      <c r="X53" s="129"/>
      <c r="Y53" s="137" t="e">
        <f t="shared" ref="Y53:Y56" si="50">+X53/W53</f>
        <v>#VALUE!</v>
      </c>
      <c r="Z53" s="129"/>
      <c r="AA53" s="137" t="e">
        <f t="shared" ref="AA53:AA56" si="51">+(X53+Z53)/W53</f>
        <v>#VALUE!</v>
      </c>
      <c r="AB53" s="129"/>
      <c r="AC53" s="137" t="e">
        <f t="shared" ref="AC53:AC56" si="52">+(X53+Z53+AB53)/W53</f>
        <v>#VALUE!</v>
      </c>
      <c r="AD53" s="131"/>
      <c r="AE53" s="139" t="e">
        <f t="shared" ref="AE53:AE56" si="53">+(X53+Z53+AB53+AD53)/W53</f>
        <v>#VALUE!</v>
      </c>
      <c r="AF53" s="148">
        <v>1</v>
      </c>
      <c r="AG53" s="129">
        <v>0</v>
      </c>
      <c r="AH53" s="141">
        <f t="shared" ref="AH53:AH56" si="54">+AG53/AF53</f>
        <v>0</v>
      </c>
      <c r="AI53" s="129">
        <v>0</v>
      </c>
      <c r="AJ53" s="141">
        <f t="shared" ref="AJ53:AJ56" si="55">+(AG53+AI53)/AF53</f>
        <v>0</v>
      </c>
      <c r="AK53" s="129">
        <v>0</v>
      </c>
      <c r="AL53" s="141">
        <f t="shared" ref="AL53:AL56" si="56">+(AG53+AI53+AK53)/AF53</f>
        <v>0</v>
      </c>
      <c r="AM53" s="131"/>
      <c r="AN53" s="142">
        <f t="shared" ref="AN53:AN56" si="57">+(AG53+AI53+AK53+AM53)/AF53</f>
        <v>0</v>
      </c>
      <c r="AO53" s="148" t="s">
        <v>73</v>
      </c>
      <c r="AP53" s="129"/>
      <c r="AQ53" s="144" t="e">
        <f t="shared" ref="AQ53:AQ56" si="58">+AP53/AO53</f>
        <v>#VALUE!</v>
      </c>
      <c r="AR53" s="129"/>
      <c r="AS53" s="144" t="e">
        <f t="shared" ref="AS53:AS56" si="59">+(AP53+AR53)/AO53</f>
        <v>#VALUE!</v>
      </c>
      <c r="AT53" s="129"/>
      <c r="AU53" s="144" t="e">
        <f t="shared" ref="AU53:AU56" si="60">+(AP53+AR53+AT53)/AO53</f>
        <v>#VALUE!</v>
      </c>
      <c r="AV53" s="131"/>
      <c r="AW53" s="145" t="e">
        <f t="shared" ref="AW53:AW56" si="61">+(AP53+AR53+AT53+AV53)/AO53</f>
        <v>#VALUE!</v>
      </c>
    </row>
    <row r="54" spans="1:49" ht="94.5" x14ac:dyDescent="0.25">
      <c r="A54" s="151">
        <v>20</v>
      </c>
      <c r="B54" s="25" t="s">
        <v>103</v>
      </c>
      <c r="C54" s="27">
        <v>1</v>
      </c>
      <c r="D54" s="25" t="s">
        <v>104</v>
      </c>
      <c r="E54" s="25" t="s">
        <v>105</v>
      </c>
      <c r="F54" s="25" t="s">
        <v>106</v>
      </c>
      <c r="G54" s="26">
        <v>2023</v>
      </c>
      <c r="H54" s="13">
        <v>2024</v>
      </c>
      <c r="I54" s="9">
        <v>1200000000</v>
      </c>
      <c r="J54" s="10" t="s">
        <v>107</v>
      </c>
      <c r="K54" s="67"/>
      <c r="L54" s="87" t="s">
        <v>595</v>
      </c>
      <c r="M54" s="217" t="s">
        <v>646</v>
      </c>
      <c r="N54" s="149">
        <v>10</v>
      </c>
      <c r="O54" s="71">
        <v>10</v>
      </c>
      <c r="P54" s="85">
        <f t="shared" si="46"/>
        <v>1</v>
      </c>
      <c r="Q54" s="71"/>
      <c r="R54" s="85">
        <f t="shared" si="47"/>
        <v>1</v>
      </c>
      <c r="S54" s="71"/>
      <c r="T54" s="85">
        <f t="shared" si="48"/>
        <v>1</v>
      </c>
      <c r="U54" s="73"/>
      <c r="V54" s="164">
        <f t="shared" si="49"/>
        <v>1</v>
      </c>
      <c r="W54" s="149"/>
      <c r="X54" s="71"/>
      <c r="Y54" s="74" t="e">
        <f t="shared" si="50"/>
        <v>#DIV/0!</v>
      </c>
      <c r="Z54" s="71"/>
      <c r="AA54" s="74" t="e">
        <f t="shared" si="51"/>
        <v>#DIV/0!</v>
      </c>
      <c r="AB54" s="71"/>
      <c r="AC54" s="74" t="e">
        <f t="shared" si="52"/>
        <v>#DIV/0!</v>
      </c>
      <c r="AD54" s="73"/>
      <c r="AE54" s="160" t="e">
        <f t="shared" si="53"/>
        <v>#DIV/0!</v>
      </c>
      <c r="AF54" s="184">
        <v>1</v>
      </c>
      <c r="AG54" s="71"/>
      <c r="AH54" s="75">
        <f t="shared" si="54"/>
        <v>0</v>
      </c>
      <c r="AI54" s="71"/>
      <c r="AJ54" s="75">
        <f t="shared" si="55"/>
        <v>0</v>
      </c>
      <c r="AK54" s="81">
        <v>1</v>
      </c>
      <c r="AL54" s="75">
        <f t="shared" si="56"/>
        <v>1</v>
      </c>
      <c r="AM54" s="73"/>
      <c r="AN54" s="157">
        <f>+(AG54+AI54+AK54+AM54)/AF54</f>
        <v>1</v>
      </c>
      <c r="AO54" s="149"/>
      <c r="AP54" s="71"/>
      <c r="AQ54" s="83" t="e">
        <f t="shared" si="58"/>
        <v>#DIV/0!</v>
      </c>
      <c r="AR54" s="71"/>
      <c r="AS54" s="83" t="e">
        <f t="shared" si="59"/>
        <v>#DIV/0!</v>
      </c>
      <c r="AT54" s="71"/>
      <c r="AU54" s="83" t="e">
        <f t="shared" si="60"/>
        <v>#DIV/0!</v>
      </c>
      <c r="AV54" s="73"/>
      <c r="AW54" s="150" t="e">
        <f t="shared" si="61"/>
        <v>#DIV/0!</v>
      </c>
    </row>
    <row r="55" spans="1:49" ht="94.5" x14ac:dyDescent="0.25">
      <c r="A55" s="151">
        <v>21</v>
      </c>
      <c r="B55" s="25" t="s">
        <v>108</v>
      </c>
      <c r="C55" s="27">
        <v>1</v>
      </c>
      <c r="D55" s="25" t="s">
        <v>104</v>
      </c>
      <c r="E55" s="25" t="s">
        <v>105</v>
      </c>
      <c r="F55" s="25" t="s">
        <v>109</v>
      </c>
      <c r="G55" s="26">
        <v>2023</v>
      </c>
      <c r="H55" s="13">
        <v>2024</v>
      </c>
      <c r="I55" s="9">
        <v>6000000000</v>
      </c>
      <c r="J55" s="10" t="s">
        <v>107</v>
      </c>
      <c r="K55" s="67"/>
      <c r="L55" s="87" t="s">
        <v>647</v>
      </c>
      <c r="M55" s="217" t="s">
        <v>646</v>
      </c>
      <c r="N55" s="149"/>
      <c r="O55" s="71"/>
      <c r="P55" s="85" t="e">
        <f t="shared" si="46"/>
        <v>#DIV/0!</v>
      </c>
      <c r="Q55" s="71"/>
      <c r="R55" s="85" t="e">
        <f t="shared" si="47"/>
        <v>#DIV/0!</v>
      </c>
      <c r="S55" s="71"/>
      <c r="T55" s="85" t="e">
        <f t="shared" si="48"/>
        <v>#DIV/0!</v>
      </c>
      <c r="U55" s="73"/>
      <c r="V55" s="164" t="e">
        <f t="shared" si="49"/>
        <v>#DIV/0!</v>
      </c>
      <c r="W55" s="149"/>
      <c r="X55" s="71"/>
      <c r="Y55" s="74" t="e">
        <f t="shared" si="50"/>
        <v>#DIV/0!</v>
      </c>
      <c r="Z55" s="71"/>
      <c r="AA55" s="74" t="e">
        <f t="shared" si="51"/>
        <v>#DIV/0!</v>
      </c>
      <c r="AB55" s="71"/>
      <c r="AC55" s="74" t="e">
        <f t="shared" si="52"/>
        <v>#DIV/0!</v>
      </c>
      <c r="AD55" s="73"/>
      <c r="AE55" s="160" t="e">
        <f t="shared" si="53"/>
        <v>#DIV/0!</v>
      </c>
      <c r="AF55" s="184">
        <v>1</v>
      </c>
      <c r="AG55" s="71"/>
      <c r="AH55" s="75">
        <f t="shared" si="54"/>
        <v>0</v>
      </c>
      <c r="AI55" s="71"/>
      <c r="AJ55" s="75">
        <f t="shared" si="55"/>
        <v>0</v>
      </c>
      <c r="AK55" s="81">
        <v>1</v>
      </c>
      <c r="AL55" s="75">
        <f t="shared" si="56"/>
        <v>1</v>
      </c>
      <c r="AM55" s="73"/>
      <c r="AN55" s="157">
        <f t="shared" si="57"/>
        <v>1</v>
      </c>
      <c r="AO55" s="149"/>
      <c r="AP55" s="71"/>
      <c r="AQ55" s="83" t="e">
        <f t="shared" si="58"/>
        <v>#DIV/0!</v>
      </c>
      <c r="AR55" s="71"/>
      <c r="AS55" s="83" t="e">
        <f t="shared" si="59"/>
        <v>#DIV/0!</v>
      </c>
      <c r="AT55" s="71"/>
      <c r="AU55" s="83" t="e">
        <f t="shared" si="60"/>
        <v>#DIV/0!</v>
      </c>
      <c r="AV55" s="73"/>
      <c r="AW55" s="150" t="e">
        <f t="shared" si="61"/>
        <v>#DIV/0!</v>
      </c>
    </row>
    <row r="56" spans="1:49" ht="95.25" thickBot="1" x14ac:dyDescent="0.3">
      <c r="A56" s="152">
        <v>22</v>
      </c>
      <c r="B56" s="220" t="s">
        <v>110</v>
      </c>
      <c r="C56" s="221">
        <v>1</v>
      </c>
      <c r="D56" s="220" t="s">
        <v>104</v>
      </c>
      <c r="E56" s="220" t="s">
        <v>105</v>
      </c>
      <c r="F56" s="220" t="s">
        <v>111</v>
      </c>
      <c r="G56" s="222">
        <v>2023</v>
      </c>
      <c r="H56" s="214">
        <v>2024</v>
      </c>
      <c r="I56" s="206">
        <v>7200000000</v>
      </c>
      <c r="J56" s="207" t="s">
        <v>107</v>
      </c>
      <c r="K56" s="208"/>
      <c r="L56" s="272" t="s">
        <v>647</v>
      </c>
      <c r="M56" s="223" t="s">
        <v>646</v>
      </c>
      <c r="N56" s="133"/>
      <c r="O56" s="153"/>
      <c r="P56" s="166" t="e">
        <f t="shared" si="46"/>
        <v>#DIV/0!</v>
      </c>
      <c r="Q56" s="153"/>
      <c r="R56" s="166" t="e">
        <f t="shared" si="47"/>
        <v>#DIV/0!</v>
      </c>
      <c r="S56" s="153"/>
      <c r="T56" s="166" t="e">
        <f t="shared" si="48"/>
        <v>#DIV/0!</v>
      </c>
      <c r="U56" s="155"/>
      <c r="V56" s="167" t="e">
        <f t="shared" si="49"/>
        <v>#DIV/0!</v>
      </c>
      <c r="W56" s="133"/>
      <c r="X56" s="153"/>
      <c r="Y56" s="161" t="e">
        <f t="shared" si="50"/>
        <v>#DIV/0!</v>
      </c>
      <c r="Z56" s="153"/>
      <c r="AA56" s="161" t="e">
        <f t="shared" si="51"/>
        <v>#DIV/0!</v>
      </c>
      <c r="AB56" s="153"/>
      <c r="AC56" s="161" t="e">
        <f t="shared" si="52"/>
        <v>#DIV/0!</v>
      </c>
      <c r="AD56" s="155"/>
      <c r="AE56" s="162" t="e">
        <f t="shared" si="53"/>
        <v>#DIV/0!</v>
      </c>
      <c r="AF56" s="318">
        <v>1</v>
      </c>
      <c r="AG56" s="153"/>
      <c r="AH56" s="158">
        <f t="shared" si="54"/>
        <v>0</v>
      </c>
      <c r="AI56" s="153"/>
      <c r="AJ56" s="158">
        <f t="shared" si="55"/>
        <v>0</v>
      </c>
      <c r="AK56" s="238">
        <v>1</v>
      </c>
      <c r="AL56" s="158">
        <f t="shared" si="56"/>
        <v>1</v>
      </c>
      <c r="AM56" s="155"/>
      <c r="AN56" s="159">
        <f t="shared" si="57"/>
        <v>1</v>
      </c>
      <c r="AO56" s="133"/>
      <c r="AP56" s="153"/>
      <c r="AQ56" s="154" t="e">
        <f t="shared" si="58"/>
        <v>#DIV/0!</v>
      </c>
      <c r="AR56" s="153"/>
      <c r="AS56" s="154" t="e">
        <f t="shared" si="59"/>
        <v>#DIV/0!</v>
      </c>
      <c r="AT56" s="153"/>
      <c r="AU56" s="154" t="e">
        <f t="shared" si="60"/>
        <v>#DIV/0!</v>
      </c>
      <c r="AV56" s="155"/>
      <c r="AW56" s="156" t="e">
        <f t="shared" si="61"/>
        <v>#DIV/0!</v>
      </c>
    </row>
    <row r="57" spans="1:49" x14ac:dyDescent="0.25">
      <c r="P57" s="72"/>
      <c r="R57" s="72"/>
      <c r="T57" s="72"/>
      <c r="V57" s="72"/>
      <c r="Y57" s="72"/>
      <c r="AA57" s="72"/>
      <c r="AC57" s="72"/>
      <c r="AE57" s="72"/>
      <c r="AH57" s="72"/>
      <c r="AJ57" s="72"/>
      <c r="AL57" s="72"/>
      <c r="AN57" s="72"/>
    </row>
    <row r="58" spans="1:49" x14ac:dyDescent="0.25">
      <c r="K58" s="68"/>
      <c r="L58" s="68"/>
      <c r="M58" s="8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</row>
    <row r="59" spans="1:49" x14ac:dyDescent="0.25">
      <c r="K59" s="68"/>
      <c r="L59" s="68"/>
      <c r="M59" s="8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</row>
    <row r="60" spans="1:49" x14ac:dyDescent="0.25">
      <c r="K60" s="68"/>
      <c r="L60" s="68"/>
      <c r="M60" s="8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</row>
    <row r="61" spans="1:49" x14ac:dyDescent="0.25">
      <c r="K61" s="68"/>
      <c r="L61" s="68"/>
      <c r="M61" s="8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</row>
    <row r="62" spans="1:49" x14ac:dyDescent="0.25">
      <c r="K62" s="68"/>
      <c r="L62" s="68"/>
      <c r="M62" s="8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</row>
    <row r="63" spans="1:49" x14ac:dyDescent="0.25">
      <c r="K63" s="68"/>
      <c r="L63" s="68"/>
      <c r="M63" s="8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</row>
    <row r="64" spans="1:49" x14ac:dyDescent="0.25">
      <c r="K64" s="68"/>
      <c r="L64" s="68"/>
      <c r="M64" s="8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</row>
    <row r="65" spans="11:40" x14ac:dyDescent="0.25">
      <c r="K65" s="68"/>
      <c r="L65" s="68"/>
      <c r="M65" s="8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</row>
    <row r="66" spans="11:40" x14ac:dyDescent="0.25">
      <c r="K66" s="68"/>
      <c r="L66" s="68"/>
      <c r="M66" s="8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</row>
    <row r="67" spans="11:40" x14ac:dyDescent="0.25">
      <c r="K67" s="68"/>
      <c r="L67" s="68"/>
      <c r="M67" s="8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</row>
    <row r="68" spans="11:40" x14ac:dyDescent="0.25">
      <c r="K68" s="68"/>
      <c r="L68" s="68"/>
      <c r="M68" s="8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</row>
    <row r="69" spans="11:40" x14ac:dyDescent="0.25">
      <c r="K69" s="68"/>
      <c r="L69" s="68"/>
      <c r="M69" s="8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</row>
    <row r="70" spans="11:40" x14ac:dyDescent="0.25">
      <c r="K70" s="68"/>
      <c r="L70" s="68"/>
      <c r="M70" s="8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</row>
    <row r="71" spans="11:40" x14ac:dyDescent="0.25">
      <c r="K71" s="68"/>
      <c r="L71" s="68"/>
      <c r="M71" s="8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</row>
    <row r="72" spans="11:40" x14ac:dyDescent="0.25">
      <c r="K72" s="68"/>
      <c r="L72" s="68"/>
      <c r="M72" s="8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</row>
    <row r="73" spans="11:40" x14ac:dyDescent="0.25">
      <c r="K73" s="68"/>
      <c r="L73" s="68"/>
      <c r="M73" s="8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</row>
    <row r="74" spans="11:40" x14ac:dyDescent="0.25">
      <c r="K74" s="68"/>
      <c r="L74" s="68"/>
      <c r="M74" s="8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</row>
    <row r="75" spans="11:40" x14ac:dyDescent="0.25">
      <c r="K75" s="68"/>
      <c r="L75" s="68"/>
      <c r="M75" s="8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</row>
    <row r="76" spans="11:40" x14ac:dyDescent="0.25">
      <c r="K76" s="68"/>
      <c r="L76" s="68"/>
      <c r="M76" s="8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</row>
    <row r="77" spans="11:40" x14ac:dyDescent="0.25">
      <c r="K77" s="68"/>
      <c r="L77" s="68"/>
      <c r="M77" s="8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</row>
    <row r="78" spans="11:40" x14ac:dyDescent="0.25">
      <c r="K78" s="68"/>
      <c r="L78" s="68"/>
      <c r="M78" s="8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</row>
    <row r="79" spans="11:40" x14ac:dyDescent="0.25">
      <c r="K79" s="68"/>
      <c r="L79" s="68"/>
      <c r="M79" s="8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</row>
    <row r="80" spans="11:40" x14ac:dyDescent="0.25">
      <c r="K80" s="68"/>
      <c r="L80" s="68"/>
      <c r="M80" s="8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</row>
    <row r="81" spans="11:40" x14ac:dyDescent="0.25">
      <c r="K81" s="68"/>
      <c r="L81" s="68"/>
      <c r="M81" s="8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</row>
    <row r="82" spans="11:40" x14ac:dyDescent="0.25">
      <c r="K82" s="68"/>
      <c r="L82" s="68"/>
      <c r="M82" s="8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</row>
    <row r="83" spans="11:40" x14ac:dyDescent="0.25">
      <c r="K83" s="68"/>
      <c r="L83" s="68"/>
      <c r="M83" s="8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</row>
    <row r="84" spans="11:40" x14ac:dyDescent="0.25">
      <c r="K84" s="68"/>
      <c r="L84" s="68"/>
      <c r="M84" s="8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</row>
    <row r="85" spans="11:40" x14ac:dyDescent="0.25">
      <c r="K85" s="68"/>
      <c r="L85" s="68"/>
      <c r="M85" s="8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</row>
    <row r="86" spans="11:40" x14ac:dyDescent="0.25">
      <c r="K86" s="68"/>
      <c r="L86" s="68"/>
      <c r="M86" s="8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</row>
    <row r="87" spans="11:40" x14ac:dyDescent="0.25">
      <c r="K87" s="68"/>
      <c r="L87" s="68"/>
      <c r="M87" s="8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</row>
    <row r="88" spans="11:40" x14ac:dyDescent="0.25">
      <c r="K88" s="68"/>
      <c r="L88" s="68"/>
      <c r="M88" s="8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</row>
    <row r="89" spans="11:40" x14ac:dyDescent="0.25">
      <c r="K89" s="68"/>
      <c r="L89" s="68"/>
      <c r="M89" s="8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</row>
    <row r="90" spans="11:40" x14ac:dyDescent="0.25">
      <c r="K90" s="68"/>
      <c r="L90" s="68"/>
      <c r="M90" s="8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</row>
    <row r="91" spans="11:40" x14ac:dyDescent="0.25">
      <c r="K91" s="68"/>
      <c r="L91" s="68"/>
      <c r="M91" s="8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</row>
    <row r="92" spans="11:40" x14ac:dyDescent="0.25">
      <c r="K92" s="68"/>
      <c r="L92" s="68"/>
      <c r="M92" s="8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</row>
    <row r="93" spans="11:40" x14ac:dyDescent="0.25">
      <c r="K93" s="68"/>
      <c r="L93" s="68"/>
      <c r="M93" s="8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</row>
    <row r="94" spans="11:40" x14ac:dyDescent="0.25">
      <c r="K94" s="68"/>
      <c r="L94" s="68"/>
      <c r="M94" s="8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</row>
    <row r="95" spans="11:40" x14ac:dyDescent="0.25">
      <c r="K95" s="68"/>
      <c r="L95" s="68"/>
      <c r="M95" s="8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</row>
    <row r="96" spans="11:40" x14ac:dyDescent="0.25">
      <c r="K96" s="68"/>
      <c r="L96" s="68"/>
      <c r="M96" s="8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</row>
    <row r="97" spans="11:40" x14ac:dyDescent="0.25">
      <c r="K97" s="68"/>
      <c r="L97" s="68"/>
      <c r="M97" s="8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</row>
    <row r="98" spans="11:40" x14ac:dyDescent="0.25">
      <c r="K98" s="68"/>
      <c r="L98" s="68"/>
      <c r="M98" s="8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</row>
    <row r="99" spans="11:40" x14ac:dyDescent="0.25">
      <c r="K99" s="68"/>
      <c r="L99" s="68"/>
      <c r="M99" s="8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</row>
    <row r="100" spans="11:40" x14ac:dyDescent="0.25">
      <c r="K100" s="68"/>
      <c r="L100" s="68"/>
      <c r="M100" s="8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</row>
    <row r="101" spans="11:40" x14ac:dyDescent="0.25">
      <c r="K101" s="68"/>
      <c r="L101" s="68"/>
      <c r="M101" s="8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</row>
    <row r="102" spans="11:40" x14ac:dyDescent="0.25">
      <c r="K102" s="68"/>
      <c r="L102" s="68"/>
      <c r="M102" s="8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</row>
    <row r="103" spans="11:40" x14ac:dyDescent="0.25">
      <c r="K103" s="68"/>
      <c r="L103" s="68"/>
      <c r="M103" s="8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</row>
    <row r="104" spans="11:40" x14ac:dyDescent="0.25">
      <c r="K104" s="68"/>
      <c r="L104" s="68"/>
      <c r="M104" s="8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</row>
    <row r="105" spans="11:40" x14ac:dyDescent="0.25">
      <c r="K105" s="68"/>
      <c r="L105" s="68"/>
      <c r="M105" s="8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</row>
    <row r="106" spans="11:40" x14ac:dyDescent="0.25">
      <c r="K106" s="68"/>
      <c r="L106" s="68"/>
      <c r="M106" s="8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</row>
    <row r="107" spans="11:40" x14ac:dyDescent="0.25">
      <c r="K107" s="68"/>
      <c r="L107" s="68"/>
      <c r="M107" s="8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</row>
    <row r="108" spans="11:40" x14ac:dyDescent="0.25">
      <c r="K108" s="68"/>
      <c r="L108" s="68"/>
      <c r="M108" s="8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</row>
    <row r="109" spans="11:40" x14ac:dyDescent="0.25">
      <c r="K109" s="68"/>
      <c r="L109" s="68"/>
      <c r="M109" s="8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</row>
    <row r="110" spans="11:40" x14ac:dyDescent="0.25">
      <c r="K110" s="68"/>
      <c r="L110" s="68"/>
      <c r="M110" s="8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</row>
    <row r="111" spans="11:40" x14ac:dyDescent="0.25">
      <c r="K111" s="68"/>
      <c r="L111" s="68"/>
      <c r="M111" s="8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</row>
    <row r="112" spans="11:40" x14ac:dyDescent="0.25">
      <c r="K112" s="68"/>
      <c r="L112" s="68"/>
      <c r="M112" s="8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</row>
    <row r="113" spans="11:40" x14ac:dyDescent="0.25">
      <c r="K113" s="68"/>
      <c r="L113" s="68"/>
      <c r="M113" s="8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</row>
    <row r="114" spans="11:40" x14ac:dyDescent="0.25">
      <c r="K114" s="68"/>
      <c r="L114" s="68"/>
      <c r="M114" s="8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</row>
    <row r="115" spans="11:40" x14ac:dyDescent="0.25">
      <c r="K115" s="68"/>
      <c r="L115" s="68"/>
      <c r="M115" s="8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</row>
    <row r="116" spans="11:40" x14ac:dyDescent="0.25">
      <c r="K116" s="68"/>
      <c r="L116" s="68"/>
      <c r="M116" s="8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</row>
    <row r="117" spans="11:40" x14ac:dyDescent="0.25">
      <c r="K117" s="68"/>
      <c r="L117" s="68"/>
      <c r="M117" s="8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</row>
    <row r="118" spans="11:40" x14ac:dyDescent="0.25">
      <c r="K118" s="68"/>
      <c r="L118" s="68"/>
      <c r="M118" s="8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</row>
    <row r="119" spans="11:40" x14ac:dyDescent="0.25">
      <c r="K119" s="68"/>
      <c r="L119" s="68"/>
      <c r="M119" s="8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</row>
    <row r="120" spans="11:40" x14ac:dyDescent="0.25">
      <c r="K120" s="68"/>
      <c r="L120" s="68"/>
      <c r="M120" s="8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</row>
    <row r="121" spans="11:40" x14ac:dyDescent="0.25">
      <c r="K121" s="68"/>
      <c r="L121" s="68"/>
      <c r="M121" s="8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</row>
    <row r="122" spans="11:40" x14ac:dyDescent="0.25">
      <c r="K122" s="68"/>
      <c r="L122" s="68"/>
      <c r="M122" s="8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</row>
    <row r="123" spans="11:40" x14ac:dyDescent="0.25">
      <c r="K123" s="68"/>
      <c r="L123" s="68"/>
      <c r="M123" s="8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</row>
    <row r="124" spans="11:40" x14ac:dyDescent="0.25">
      <c r="K124" s="68"/>
      <c r="L124" s="68"/>
      <c r="M124" s="8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</row>
    <row r="125" spans="11:40" x14ac:dyDescent="0.25">
      <c r="K125" s="68"/>
      <c r="L125" s="68"/>
      <c r="M125" s="8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</row>
    <row r="126" spans="11:40" x14ac:dyDescent="0.25">
      <c r="K126" s="68"/>
      <c r="L126" s="68"/>
      <c r="M126" s="8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</row>
    <row r="127" spans="11:40" x14ac:dyDescent="0.25">
      <c r="K127" s="68"/>
      <c r="L127" s="68"/>
      <c r="M127" s="8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</row>
    <row r="128" spans="11:40" x14ac:dyDescent="0.25">
      <c r="K128" s="68"/>
      <c r="L128" s="68"/>
      <c r="M128" s="8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</row>
    <row r="129" spans="11:40" x14ac:dyDescent="0.25">
      <c r="K129" s="68"/>
      <c r="L129" s="68"/>
      <c r="M129" s="8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</row>
    <row r="130" spans="11:40" x14ac:dyDescent="0.25">
      <c r="K130" s="68"/>
      <c r="L130" s="68"/>
      <c r="M130" s="8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</row>
    <row r="131" spans="11:40" x14ac:dyDescent="0.25">
      <c r="K131" s="68"/>
      <c r="L131" s="68"/>
      <c r="M131" s="8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</row>
    <row r="132" spans="11:40" x14ac:dyDescent="0.25">
      <c r="K132" s="68"/>
      <c r="L132" s="68"/>
      <c r="M132" s="8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</row>
    <row r="133" spans="11:40" x14ac:dyDescent="0.25">
      <c r="K133" s="68"/>
      <c r="L133" s="68"/>
      <c r="M133" s="8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</row>
    <row r="134" spans="11:40" x14ac:dyDescent="0.25">
      <c r="K134" s="68"/>
      <c r="L134" s="68"/>
      <c r="M134" s="8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</row>
    <row r="135" spans="11:40" x14ac:dyDescent="0.25">
      <c r="K135" s="68"/>
      <c r="L135" s="68"/>
      <c r="M135" s="8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</row>
    <row r="136" spans="11:40" x14ac:dyDescent="0.25">
      <c r="K136" s="68"/>
      <c r="L136" s="68"/>
      <c r="M136" s="8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</row>
    <row r="137" spans="11:40" x14ac:dyDescent="0.25">
      <c r="K137" s="68"/>
      <c r="L137" s="68"/>
      <c r="M137" s="8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</row>
    <row r="138" spans="11:40" x14ac:dyDescent="0.25">
      <c r="K138" s="68"/>
      <c r="L138" s="68"/>
      <c r="M138" s="8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</row>
    <row r="139" spans="11:40" x14ac:dyDescent="0.25">
      <c r="K139" s="68"/>
      <c r="L139" s="68"/>
      <c r="M139" s="8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</row>
    <row r="140" spans="11:40" x14ac:dyDescent="0.25">
      <c r="K140" s="68"/>
      <c r="L140" s="68"/>
      <c r="M140" s="8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</row>
    <row r="141" spans="11:40" x14ac:dyDescent="0.25">
      <c r="K141" s="68"/>
      <c r="L141" s="68"/>
      <c r="M141" s="8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</row>
    <row r="142" spans="11:40" x14ac:dyDescent="0.25">
      <c r="K142" s="68"/>
      <c r="L142" s="68"/>
      <c r="M142" s="8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</row>
    <row r="143" spans="11:40" x14ac:dyDescent="0.25">
      <c r="K143" s="68"/>
      <c r="L143" s="68"/>
      <c r="M143" s="8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</row>
    <row r="144" spans="11:40" x14ac:dyDescent="0.25">
      <c r="K144" s="68"/>
      <c r="L144" s="68"/>
      <c r="M144" s="8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</row>
    <row r="145" spans="11:40" x14ac:dyDescent="0.25">
      <c r="K145" s="68"/>
      <c r="L145" s="68"/>
      <c r="M145" s="8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</row>
    <row r="146" spans="11:40" x14ac:dyDescent="0.25">
      <c r="K146" s="68"/>
      <c r="L146" s="68"/>
      <c r="M146" s="8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</row>
    <row r="147" spans="11:40" x14ac:dyDescent="0.25">
      <c r="K147" s="68"/>
      <c r="L147" s="68"/>
      <c r="M147" s="8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</row>
    <row r="148" spans="11:40" x14ac:dyDescent="0.25">
      <c r="K148" s="68"/>
      <c r="L148" s="68"/>
      <c r="M148" s="8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</row>
    <row r="149" spans="11:40" x14ac:dyDescent="0.25">
      <c r="K149" s="68"/>
      <c r="L149" s="68"/>
      <c r="M149" s="8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</row>
    <row r="150" spans="11:40" x14ac:dyDescent="0.25">
      <c r="K150" s="68"/>
      <c r="L150" s="68"/>
      <c r="M150" s="8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</row>
    <row r="151" spans="11:40" x14ac:dyDescent="0.25">
      <c r="K151" s="68"/>
      <c r="L151" s="68"/>
      <c r="M151" s="8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</row>
    <row r="152" spans="11:40" x14ac:dyDescent="0.25">
      <c r="K152" s="68"/>
      <c r="L152" s="68"/>
      <c r="M152" s="8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</row>
    <row r="153" spans="11:40" x14ac:dyDescent="0.25">
      <c r="K153" s="68"/>
      <c r="L153" s="68"/>
      <c r="M153" s="8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</row>
    <row r="154" spans="11:40" x14ac:dyDescent="0.25">
      <c r="K154" s="68"/>
      <c r="L154" s="68"/>
      <c r="M154" s="8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</row>
    <row r="155" spans="11:40" x14ac:dyDescent="0.25">
      <c r="K155" s="68"/>
      <c r="L155" s="68"/>
      <c r="M155" s="8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</row>
    <row r="156" spans="11:40" x14ac:dyDescent="0.25">
      <c r="K156" s="68"/>
      <c r="L156" s="68"/>
      <c r="M156" s="8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</row>
    <row r="157" spans="11:40" x14ac:dyDescent="0.25">
      <c r="K157" s="68"/>
      <c r="L157" s="68"/>
      <c r="M157" s="8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</row>
    <row r="158" spans="11:40" x14ac:dyDescent="0.25">
      <c r="K158" s="68"/>
      <c r="L158" s="68"/>
      <c r="M158" s="8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</row>
    <row r="159" spans="11:40" x14ac:dyDescent="0.25">
      <c r="K159" s="68"/>
      <c r="L159" s="68"/>
      <c r="M159" s="8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</row>
    <row r="160" spans="11:40" x14ac:dyDescent="0.25">
      <c r="K160" s="68"/>
      <c r="L160" s="68"/>
      <c r="M160" s="8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</row>
    <row r="161" spans="11:40" x14ac:dyDescent="0.25">
      <c r="K161" s="68"/>
      <c r="L161" s="68"/>
      <c r="M161" s="8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</row>
    <row r="162" spans="11:40" x14ac:dyDescent="0.25">
      <c r="K162" s="68"/>
      <c r="L162" s="68"/>
      <c r="M162" s="8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</row>
    <row r="163" spans="11:40" x14ac:dyDescent="0.25">
      <c r="K163" s="68"/>
      <c r="L163" s="68"/>
      <c r="M163" s="8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</row>
    <row r="164" spans="11:40" x14ac:dyDescent="0.25">
      <c r="K164" s="68"/>
      <c r="L164" s="68"/>
      <c r="M164" s="8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</row>
    <row r="165" spans="11:40" x14ac:dyDescent="0.25">
      <c r="K165" s="68"/>
      <c r="L165" s="68"/>
      <c r="M165" s="8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</row>
    <row r="166" spans="11:40" x14ac:dyDescent="0.25">
      <c r="K166" s="68"/>
      <c r="L166" s="68"/>
      <c r="M166" s="8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</row>
    <row r="167" spans="11:40" x14ac:dyDescent="0.25">
      <c r="K167" s="68"/>
      <c r="L167" s="68"/>
      <c r="M167" s="8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</row>
    <row r="168" spans="11:40" x14ac:dyDescent="0.25">
      <c r="K168" s="68"/>
      <c r="L168" s="68"/>
      <c r="M168" s="8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</row>
    <row r="169" spans="11:40" x14ac:dyDescent="0.25">
      <c r="K169" s="68"/>
      <c r="L169" s="68"/>
      <c r="M169" s="8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</row>
    <row r="170" spans="11:40" x14ac:dyDescent="0.25">
      <c r="K170" s="68"/>
      <c r="L170" s="68"/>
      <c r="M170" s="8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</row>
    <row r="171" spans="11:40" x14ac:dyDescent="0.25">
      <c r="K171" s="68"/>
      <c r="L171" s="68"/>
      <c r="M171" s="8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</row>
    <row r="172" spans="11:40" x14ac:dyDescent="0.25">
      <c r="K172" s="68"/>
      <c r="L172" s="68"/>
      <c r="M172" s="8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</row>
    <row r="173" spans="11:40" x14ac:dyDescent="0.25">
      <c r="K173" s="68"/>
      <c r="L173" s="68"/>
      <c r="M173" s="8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</row>
    <row r="174" spans="11:40" x14ac:dyDescent="0.25">
      <c r="K174" s="68"/>
      <c r="L174" s="68"/>
      <c r="M174" s="8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</row>
    <row r="175" spans="11:40" x14ac:dyDescent="0.25">
      <c r="K175" s="68"/>
      <c r="L175" s="68"/>
      <c r="M175" s="8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</row>
    <row r="176" spans="11:40" x14ac:dyDescent="0.25">
      <c r="K176" s="68"/>
      <c r="L176" s="68"/>
      <c r="M176" s="8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</row>
    <row r="177" spans="11:40" x14ac:dyDescent="0.25">
      <c r="K177" s="68"/>
      <c r="L177" s="68"/>
      <c r="M177" s="8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</row>
    <row r="178" spans="11:40" x14ac:dyDescent="0.25">
      <c r="K178" s="68"/>
      <c r="L178" s="68"/>
      <c r="M178" s="8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</row>
    <row r="179" spans="11:40" x14ac:dyDescent="0.25">
      <c r="K179" s="68"/>
      <c r="L179" s="68"/>
      <c r="M179" s="8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</row>
    <row r="180" spans="11:40" x14ac:dyDescent="0.25">
      <c r="K180" s="68"/>
      <c r="L180" s="68"/>
      <c r="M180" s="8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79"/>
      <c r="AN180" s="79"/>
    </row>
    <row r="181" spans="11:40" x14ac:dyDescent="0.25">
      <c r="K181" s="68"/>
      <c r="L181" s="68"/>
      <c r="M181" s="8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</row>
    <row r="182" spans="11:40" x14ac:dyDescent="0.25">
      <c r="K182" s="68"/>
      <c r="L182" s="68"/>
      <c r="M182" s="8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</row>
    <row r="183" spans="11:40" x14ac:dyDescent="0.25">
      <c r="K183" s="68"/>
      <c r="L183" s="68"/>
      <c r="M183" s="8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</row>
    <row r="380" spans="16:34" x14ac:dyDescent="0.25">
      <c r="P380" s="78">
        <v>2</v>
      </c>
      <c r="Y380" s="78">
        <v>2</v>
      </c>
      <c r="AH380" s="78">
        <v>2</v>
      </c>
    </row>
  </sheetData>
  <mergeCells count="280">
    <mergeCell ref="AK35:AK39"/>
    <mergeCell ref="AL35:AL39"/>
    <mergeCell ref="AM35:AM39"/>
    <mergeCell ref="AN35:AN39"/>
    <mergeCell ref="AF48:AF52"/>
    <mergeCell ref="AG48:AG52"/>
    <mergeCell ref="AH48:AH52"/>
    <mergeCell ref="AI48:AI52"/>
    <mergeCell ref="AJ48:AJ52"/>
    <mergeCell ref="AK48:AK52"/>
    <mergeCell ref="AL48:AL52"/>
    <mergeCell ref="AM48:AM52"/>
    <mergeCell ref="AN48:AN52"/>
    <mergeCell ref="AF35:AF39"/>
    <mergeCell ref="AG35:AG39"/>
    <mergeCell ref="AH35:AH39"/>
    <mergeCell ref="AI35:AI39"/>
    <mergeCell ref="AJ35:AJ39"/>
    <mergeCell ref="AG26:AG30"/>
    <mergeCell ref="AH26:AH30"/>
    <mergeCell ref="AI26:AI30"/>
    <mergeCell ref="AJ26:AJ30"/>
    <mergeCell ref="AK26:AK30"/>
    <mergeCell ref="AL26:AL30"/>
    <mergeCell ref="AM26:AM30"/>
    <mergeCell ref="AN26:AN30"/>
    <mergeCell ref="AF11:AF15"/>
    <mergeCell ref="AG11:AG15"/>
    <mergeCell ref="AH11:AH15"/>
    <mergeCell ref="AI11:AI15"/>
    <mergeCell ref="AJ11:AJ15"/>
    <mergeCell ref="AK11:AK15"/>
    <mergeCell ref="AF1:AN1"/>
    <mergeCell ref="AF2:AF6"/>
    <mergeCell ref="AG2:AG6"/>
    <mergeCell ref="AH2:AH6"/>
    <mergeCell ref="AI2:AI6"/>
    <mergeCell ref="AJ2:AJ6"/>
    <mergeCell ref="AK2:AK6"/>
    <mergeCell ref="AL2:AL6"/>
    <mergeCell ref="AM2:AM6"/>
    <mergeCell ref="AN2:AN6"/>
    <mergeCell ref="AB35:AB39"/>
    <mergeCell ref="AC35:AC39"/>
    <mergeCell ref="AD35:AD39"/>
    <mergeCell ref="AE35:AE39"/>
    <mergeCell ref="W35:W39"/>
    <mergeCell ref="X35:X39"/>
    <mergeCell ref="Y35:Y39"/>
    <mergeCell ref="Z35:Z39"/>
    <mergeCell ref="AA35:AA39"/>
    <mergeCell ref="W1:AE1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U48:U52"/>
    <mergeCell ref="V48:V52"/>
    <mergeCell ref="P35:P39"/>
    <mergeCell ref="Q35:Q39"/>
    <mergeCell ref="R35:R39"/>
    <mergeCell ref="N26:N30"/>
    <mergeCell ref="O26:O30"/>
    <mergeCell ref="P26:P30"/>
    <mergeCell ref="Q26:Q30"/>
    <mergeCell ref="R26:R30"/>
    <mergeCell ref="S26:S30"/>
    <mergeCell ref="T26:T30"/>
    <mergeCell ref="U26:U30"/>
    <mergeCell ref="V26:V30"/>
    <mergeCell ref="A1:M1"/>
    <mergeCell ref="A2:B2"/>
    <mergeCell ref="A3:B3"/>
    <mergeCell ref="A4:B4"/>
    <mergeCell ref="A5:A6"/>
    <mergeCell ref="N11:N15"/>
    <mergeCell ref="O11:O15"/>
    <mergeCell ref="P11:P15"/>
    <mergeCell ref="Q11:Q15"/>
    <mergeCell ref="C3:M3"/>
    <mergeCell ref="N1:V1"/>
    <mergeCell ref="S11:S15"/>
    <mergeCell ref="T11:T15"/>
    <mergeCell ref="U11:U15"/>
    <mergeCell ref="F14:F15"/>
    <mergeCell ref="K14:K15"/>
    <mergeCell ref="B5:B6"/>
    <mergeCell ref="C5:C6"/>
    <mergeCell ref="D5:D6"/>
    <mergeCell ref="E5:E6"/>
    <mergeCell ref="F5:F6"/>
    <mergeCell ref="K5:K6"/>
    <mergeCell ref="R11:R15"/>
    <mergeCell ref="N2:N6"/>
    <mergeCell ref="O2:O6"/>
    <mergeCell ref="P2:P6"/>
    <mergeCell ref="Q2:Q6"/>
    <mergeCell ref="M4:M6"/>
    <mergeCell ref="M13:M15"/>
    <mergeCell ref="C4:J4"/>
    <mergeCell ref="C2:M2"/>
    <mergeCell ref="L4:L6"/>
    <mergeCell ref="C11:M11"/>
    <mergeCell ref="C12:M12"/>
    <mergeCell ref="C13:J13"/>
    <mergeCell ref="C14:C15"/>
    <mergeCell ref="D14:D15"/>
    <mergeCell ref="E14:E15"/>
    <mergeCell ref="C26:M26"/>
    <mergeCell ref="C27:M27"/>
    <mergeCell ref="L13:L15"/>
    <mergeCell ref="AT11:AT15"/>
    <mergeCell ref="AU11:AU15"/>
    <mergeCell ref="AV11:AV15"/>
    <mergeCell ref="AW11:AW15"/>
    <mergeCell ref="AO26:AO30"/>
    <mergeCell ref="AP26:AP30"/>
    <mergeCell ref="AE11:AE15"/>
    <mergeCell ref="W26:W30"/>
    <mergeCell ref="X26:X30"/>
    <mergeCell ref="Y26:Y30"/>
    <mergeCell ref="Z26:Z30"/>
    <mergeCell ref="AA26:AA30"/>
    <mergeCell ref="AB26:AB30"/>
    <mergeCell ref="AC26:AC30"/>
    <mergeCell ref="AD26:AD30"/>
    <mergeCell ref="Z11:Z15"/>
    <mergeCell ref="AA11:AA15"/>
    <mergeCell ref="AL11:AL15"/>
    <mergeCell ref="AM11:AM15"/>
    <mergeCell ref="AN11:AN15"/>
    <mergeCell ref="AF26:AF30"/>
    <mergeCell ref="R2:R6"/>
    <mergeCell ref="S2:S6"/>
    <mergeCell ref="T2:T6"/>
    <mergeCell ref="U2:U6"/>
    <mergeCell ref="V2:V6"/>
    <mergeCell ref="V11:V15"/>
    <mergeCell ref="AB11:AB15"/>
    <mergeCell ref="AC11:AC15"/>
    <mergeCell ref="AD11:AD15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V48:AV52"/>
    <mergeCell ref="AW48:AW52"/>
    <mergeCell ref="AQ26:AQ30"/>
    <mergeCell ref="AR26:AR30"/>
    <mergeCell ref="AS26:AS30"/>
    <mergeCell ref="AT26:AT30"/>
    <mergeCell ref="AU26:AU30"/>
    <mergeCell ref="AV26:AV30"/>
    <mergeCell ref="AW26:AW30"/>
    <mergeCell ref="AQ35:AQ39"/>
    <mergeCell ref="AR35:AR39"/>
    <mergeCell ref="AS35:AS39"/>
    <mergeCell ref="AT35:AT39"/>
    <mergeCell ref="AU35:AU39"/>
    <mergeCell ref="AV35:AV39"/>
    <mergeCell ref="AW35:AW39"/>
    <mergeCell ref="AT48:AT52"/>
    <mergeCell ref="A50:B50"/>
    <mergeCell ref="A51:A52"/>
    <mergeCell ref="N47:V47"/>
    <mergeCell ref="W47:AE47"/>
    <mergeCell ref="AF47:AN47"/>
    <mergeCell ref="AO47:AW47"/>
    <mergeCell ref="X48:X52"/>
    <mergeCell ref="Y48:Y52"/>
    <mergeCell ref="Z48:Z52"/>
    <mergeCell ref="AA48:AA52"/>
    <mergeCell ref="AB48:AB52"/>
    <mergeCell ref="AC48:AC52"/>
    <mergeCell ref="AD48:AD52"/>
    <mergeCell ref="AE48:AE52"/>
    <mergeCell ref="C50:J50"/>
    <mergeCell ref="B51:B52"/>
    <mergeCell ref="C51:C52"/>
    <mergeCell ref="D51:D52"/>
    <mergeCell ref="E51:E52"/>
    <mergeCell ref="F51:F52"/>
    <mergeCell ref="K51:K52"/>
    <mergeCell ref="M50:M52"/>
    <mergeCell ref="W48:W52"/>
    <mergeCell ref="AU48:AU52"/>
    <mergeCell ref="AO48:AO52"/>
    <mergeCell ref="AP48:AP52"/>
    <mergeCell ref="AQ48:AQ52"/>
    <mergeCell ref="AR48:AR52"/>
    <mergeCell ref="AS48:AS52"/>
    <mergeCell ref="AO35:AO39"/>
    <mergeCell ref="AP35:AP39"/>
    <mergeCell ref="C35:M35"/>
    <mergeCell ref="C36:M36"/>
    <mergeCell ref="F38:F39"/>
    <mergeCell ref="K38:K39"/>
    <mergeCell ref="S35:S39"/>
    <mergeCell ref="T35:T39"/>
    <mergeCell ref="U35:U39"/>
    <mergeCell ref="V35:V39"/>
    <mergeCell ref="N35:N39"/>
    <mergeCell ref="O35:O39"/>
    <mergeCell ref="N48:N52"/>
    <mergeCell ref="O48:O52"/>
    <mergeCell ref="P48:P52"/>
    <mergeCell ref="Q48:Q52"/>
    <mergeCell ref="R48:R52"/>
    <mergeCell ref="S48:S52"/>
    <mergeCell ref="T48:T52"/>
    <mergeCell ref="A27:B27"/>
    <mergeCell ref="A28:B28"/>
    <mergeCell ref="AO11:AO15"/>
    <mergeCell ref="AP11:AP15"/>
    <mergeCell ref="AQ11:AQ15"/>
    <mergeCell ref="AR11:AR15"/>
    <mergeCell ref="AS11:AS15"/>
    <mergeCell ref="C37:J37"/>
    <mergeCell ref="B38:B39"/>
    <mergeCell ref="C38:C39"/>
    <mergeCell ref="D38:D39"/>
    <mergeCell ref="E38:E39"/>
    <mergeCell ref="C28:J28"/>
    <mergeCell ref="B29:B30"/>
    <mergeCell ref="C29:C30"/>
    <mergeCell ref="D29:D30"/>
    <mergeCell ref="E29:E30"/>
    <mergeCell ref="F29:F30"/>
    <mergeCell ref="K29:K30"/>
    <mergeCell ref="B14:B15"/>
    <mergeCell ref="AE26:AE30"/>
    <mergeCell ref="W11:W15"/>
    <mergeCell ref="X11:X15"/>
    <mergeCell ref="Y11:Y15"/>
    <mergeCell ref="A37:B37"/>
    <mergeCell ref="A38:A39"/>
    <mergeCell ref="A47:M47"/>
    <mergeCell ref="A48:B48"/>
    <mergeCell ref="A49:B49"/>
    <mergeCell ref="C48:M48"/>
    <mergeCell ref="C49:M49"/>
    <mergeCell ref="L28:L30"/>
    <mergeCell ref="L37:L39"/>
    <mergeCell ref="M28:M30"/>
    <mergeCell ref="M37:M39"/>
    <mergeCell ref="L50:L52"/>
    <mergeCell ref="N10:V10"/>
    <mergeCell ref="W10:AE10"/>
    <mergeCell ref="AF10:AN10"/>
    <mergeCell ref="AO10:AW10"/>
    <mergeCell ref="N25:V25"/>
    <mergeCell ref="W25:AE25"/>
    <mergeCell ref="AF25:AN25"/>
    <mergeCell ref="AO25:AW25"/>
    <mergeCell ref="N34:V34"/>
    <mergeCell ref="W34:AE34"/>
    <mergeCell ref="AF34:AN34"/>
    <mergeCell ref="AO34:AW34"/>
    <mergeCell ref="A10:M10"/>
    <mergeCell ref="A11:B11"/>
    <mergeCell ref="A12:B12"/>
    <mergeCell ref="A13:B13"/>
    <mergeCell ref="A14:A15"/>
    <mergeCell ref="A25:M25"/>
    <mergeCell ref="A26:B26"/>
    <mergeCell ref="A29:A30"/>
    <mergeCell ref="A34:M34"/>
    <mergeCell ref="A35:B35"/>
    <mergeCell ref="A36:B36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76"/>
  <sheetViews>
    <sheetView topLeftCell="A72" zoomScale="70" zoomScaleNormal="70" workbookViewId="0">
      <pane xSplit="2" topLeftCell="K1" activePane="topRight" state="frozen"/>
      <selection activeCell="A40" sqref="A40"/>
      <selection pane="topRight" activeCell="AF79" sqref="AF79"/>
    </sheetView>
  </sheetViews>
  <sheetFormatPr baseColWidth="10" defaultRowHeight="15.75" x14ac:dyDescent="0.25"/>
  <cols>
    <col min="1" max="1" width="3.42578125" bestFit="1" customWidth="1"/>
    <col min="2" max="2" width="25.85546875" customWidth="1"/>
    <col min="3" max="3" width="15.42578125" customWidth="1"/>
    <col min="4" max="4" width="25" customWidth="1"/>
    <col min="5" max="5" width="26.7109375" customWidth="1"/>
    <col min="6" max="6" width="22" customWidth="1"/>
    <col min="7" max="8" width="8.42578125" customWidth="1"/>
    <col min="9" max="9" width="17.42578125" customWidth="1"/>
    <col min="10" max="10" width="14" customWidth="1"/>
    <col min="11" max="12" width="22" customWidth="1"/>
    <col min="13" max="13" width="11.42578125" style="90" customWidth="1"/>
    <col min="14" max="14" width="18.42578125" style="72" hidden="1" customWidth="1"/>
    <col min="15" max="15" width="17" style="72" hidden="1" customWidth="1"/>
    <col min="16" max="17" width="17.140625" style="72" hidden="1" customWidth="1"/>
    <col min="18" max="18" width="16.28515625" style="72" hidden="1" customWidth="1"/>
    <col min="19" max="19" width="17.28515625" style="72" hidden="1" customWidth="1"/>
    <col min="20" max="20" width="19" style="72" hidden="1" customWidth="1"/>
    <col min="21" max="21" width="18" style="72" hidden="1" customWidth="1"/>
    <col min="22" max="22" width="19.42578125" style="72" hidden="1" customWidth="1"/>
    <col min="23" max="23" width="16.28515625" style="72" hidden="1" customWidth="1"/>
    <col min="24" max="24" width="16.42578125" style="72" hidden="1" customWidth="1"/>
    <col min="25" max="25" width="17.140625" style="72" hidden="1" customWidth="1"/>
    <col min="26" max="26" width="19" style="72" hidden="1" customWidth="1"/>
    <col min="27" max="27" width="17" style="72" hidden="1" customWidth="1"/>
    <col min="28" max="28" width="17.7109375" style="72" hidden="1" customWidth="1"/>
    <col min="29" max="29" width="14.42578125" style="72" hidden="1" customWidth="1"/>
    <col min="30" max="30" width="17.140625" style="72" hidden="1" customWidth="1"/>
    <col min="31" max="31" width="16.7109375" style="72" hidden="1" customWidth="1"/>
    <col min="32" max="39" width="18.42578125" style="341" customWidth="1"/>
    <col min="40" max="40" width="19.42578125" style="341" customWidth="1"/>
    <col min="41" max="42" width="15.140625" style="341" hidden="1" customWidth="1"/>
    <col min="43" max="43" width="14.42578125" style="341" hidden="1" customWidth="1"/>
    <col min="44" max="44" width="14.7109375" style="341" hidden="1" customWidth="1"/>
    <col min="45" max="46" width="14.28515625" style="341" hidden="1" customWidth="1"/>
    <col min="47" max="47" width="14.42578125" style="341" hidden="1" customWidth="1"/>
    <col min="48" max="48" width="14.7109375" style="341" hidden="1" customWidth="1"/>
    <col min="49" max="49" width="14.42578125" style="341" hidden="1" customWidth="1"/>
    <col min="50" max="52" width="11.42578125" style="341"/>
  </cols>
  <sheetData>
    <row r="1" spans="1:52" ht="21.75" customHeight="1" thickBot="1" x14ac:dyDescent="0.3">
      <c r="A1" s="493" t="s">
        <v>0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5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95" t="s">
        <v>584</v>
      </c>
      <c r="AG1" s="596"/>
      <c r="AH1" s="596"/>
      <c r="AI1" s="596"/>
      <c r="AJ1" s="596"/>
      <c r="AK1" s="596"/>
      <c r="AL1" s="596"/>
      <c r="AM1" s="596"/>
      <c r="AN1" s="597"/>
      <c r="AO1" s="598" t="s">
        <v>623</v>
      </c>
      <c r="AP1" s="599"/>
      <c r="AQ1" s="599"/>
      <c r="AR1" s="599"/>
      <c r="AS1" s="599"/>
      <c r="AT1" s="599"/>
      <c r="AU1" s="599"/>
      <c r="AV1" s="599"/>
      <c r="AW1" s="600"/>
    </row>
    <row r="2" spans="1:52" ht="16.5" customHeight="1" thickBot="1" x14ac:dyDescent="0.3">
      <c r="A2" s="500" t="s">
        <v>1</v>
      </c>
      <c r="B2" s="520"/>
      <c r="C2" s="493" t="s">
        <v>112</v>
      </c>
      <c r="D2" s="494"/>
      <c r="E2" s="494"/>
      <c r="F2" s="494"/>
      <c r="G2" s="494"/>
      <c r="H2" s="494"/>
      <c r="I2" s="494"/>
      <c r="J2" s="494"/>
      <c r="K2" s="494"/>
      <c r="L2" s="494"/>
      <c r="M2" s="495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607" t="s">
        <v>581</v>
      </c>
      <c r="AG2" s="601" t="s">
        <v>585</v>
      </c>
      <c r="AH2" s="635" t="s">
        <v>574</v>
      </c>
      <c r="AI2" s="601" t="s">
        <v>586</v>
      </c>
      <c r="AJ2" s="635" t="s">
        <v>575</v>
      </c>
      <c r="AK2" s="601" t="s">
        <v>587</v>
      </c>
      <c r="AL2" s="635" t="s">
        <v>576</v>
      </c>
      <c r="AM2" s="601" t="s">
        <v>588</v>
      </c>
      <c r="AN2" s="638" t="s">
        <v>580</v>
      </c>
      <c r="AO2" s="607" t="s">
        <v>581</v>
      </c>
      <c r="AP2" s="601" t="s">
        <v>585</v>
      </c>
      <c r="AQ2" s="610" t="s">
        <v>574</v>
      </c>
      <c r="AR2" s="601" t="s">
        <v>586</v>
      </c>
      <c r="AS2" s="610" t="s">
        <v>575</v>
      </c>
      <c r="AT2" s="601" t="s">
        <v>587</v>
      </c>
      <c r="AU2" s="610" t="s">
        <v>576</v>
      </c>
      <c r="AV2" s="601" t="s">
        <v>588</v>
      </c>
      <c r="AW2" s="604" t="s">
        <v>580</v>
      </c>
    </row>
    <row r="3" spans="1:52" ht="16.5" customHeight="1" thickBot="1" x14ac:dyDescent="0.3">
      <c r="A3" s="493" t="s">
        <v>3</v>
      </c>
      <c r="B3" s="495"/>
      <c r="C3" s="493" t="s">
        <v>113</v>
      </c>
      <c r="D3" s="494"/>
      <c r="E3" s="494"/>
      <c r="F3" s="494"/>
      <c r="G3" s="494"/>
      <c r="H3" s="494"/>
      <c r="I3" s="494"/>
      <c r="J3" s="494"/>
      <c r="K3" s="494"/>
      <c r="L3" s="494"/>
      <c r="M3" s="495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608"/>
      <c r="AG3" s="602"/>
      <c r="AH3" s="636"/>
      <c r="AI3" s="602"/>
      <c r="AJ3" s="636"/>
      <c r="AK3" s="602"/>
      <c r="AL3" s="636"/>
      <c r="AM3" s="602"/>
      <c r="AN3" s="639"/>
      <c r="AO3" s="608"/>
      <c r="AP3" s="602"/>
      <c r="AQ3" s="611"/>
      <c r="AR3" s="602"/>
      <c r="AS3" s="611"/>
      <c r="AT3" s="602"/>
      <c r="AU3" s="611"/>
      <c r="AV3" s="602"/>
      <c r="AW3" s="605"/>
    </row>
    <row r="4" spans="1:52" ht="16.5" customHeight="1" thickBot="1" x14ac:dyDescent="0.3">
      <c r="A4" s="493" t="s">
        <v>5</v>
      </c>
      <c r="B4" s="495"/>
      <c r="C4" s="527" t="s">
        <v>114</v>
      </c>
      <c r="D4" s="528"/>
      <c r="E4" s="528"/>
      <c r="F4" s="528"/>
      <c r="G4" s="528"/>
      <c r="H4" s="528"/>
      <c r="I4" s="528"/>
      <c r="J4" s="529"/>
      <c r="K4" s="119" t="s">
        <v>7</v>
      </c>
      <c r="L4" s="488" t="s">
        <v>589</v>
      </c>
      <c r="M4" s="488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608"/>
      <c r="AG4" s="602"/>
      <c r="AH4" s="636"/>
      <c r="AI4" s="602"/>
      <c r="AJ4" s="636"/>
      <c r="AK4" s="602"/>
      <c r="AL4" s="636"/>
      <c r="AM4" s="602"/>
      <c r="AN4" s="639"/>
      <c r="AO4" s="608"/>
      <c r="AP4" s="602"/>
      <c r="AQ4" s="611"/>
      <c r="AR4" s="602"/>
      <c r="AS4" s="611"/>
      <c r="AT4" s="602"/>
      <c r="AU4" s="611"/>
      <c r="AV4" s="602"/>
      <c r="AW4" s="605"/>
    </row>
    <row r="5" spans="1:52" ht="16.5" customHeight="1" thickBot="1" x14ac:dyDescent="0.3">
      <c r="A5" s="491" t="s">
        <v>651</v>
      </c>
      <c r="B5" s="488" t="s">
        <v>8</v>
      </c>
      <c r="C5" s="488" t="s">
        <v>9</v>
      </c>
      <c r="D5" s="488" t="s">
        <v>10</v>
      </c>
      <c r="E5" s="488" t="s">
        <v>11</v>
      </c>
      <c r="F5" s="488" t="s">
        <v>12</v>
      </c>
      <c r="G5" s="49" t="s">
        <v>13</v>
      </c>
      <c r="H5" s="48"/>
      <c r="I5" s="50" t="s">
        <v>14</v>
      </c>
      <c r="J5" s="48"/>
      <c r="K5" s="488" t="s">
        <v>15</v>
      </c>
      <c r="L5" s="489"/>
      <c r="M5" s="489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608"/>
      <c r="AG5" s="602"/>
      <c r="AH5" s="636"/>
      <c r="AI5" s="602"/>
      <c r="AJ5" s="636"/>
      <c r="AK5" s="602"/>
      <c r="AL5" s="636"/>
      <c r="AM5" s="602"/>
      <c r="AN5" s="639"/>
      <c r="AO5" s="608"/>
      <c r="AP5" s="602"/>
      <c r="AQ5" s="611"/>
      <c r="AR5" s="602"/>
      <c r="AS5" s="611"/>
      <c r="AT5" s="602"/>
      <c r="AU5" s="611"/>
      <c r="AV5" s="602"/>
      <c r="AW5" s="605"/>
    </row>
    <row r="6" spans="1:52" ht="32.25" thickBot="1" x14ac:dyDescent="0.3">
      <c r="A6" s="492"/>
      <c r="B6" s="490"/>
      <c r="C6" s="490"/>
      <c r="D6" s="490"/>
      <c r="E6" s="490"/>
      <c r="F6" s="490"/>
      <c r="G6" s="114" t="s">
        <v>16</v>
      </c>
      <c r="H6" s="114" t="s">
        <v>17</v>
      </c>
      <c r="I6" s="114" t="s">
        <v>18</v>
      </c>
      <c r="J6" s="114" t="s">
        <v>19</v>
      </c>
      <c r="K6" s="490"/>
      <c r="L6" s="490"/>
      <c r="M6" s="490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609"/>
      <c r="AG6" s="603"/>
      <c r="AH6" s="637"/>
      <c r="AI6" s="603"/>
      <c r="AJ6" s="637"/>
      <c r="AK6" s="603"/>
      <c r="AL6" s="637"/>
      <c r="AM6" s="603"/>
      <c r="AN6" s="640"/>
      <c r="AO6" s="609"/>
      <c r="AP6" s="603"/>
      <c r="AQ6" s="612"/>
      <c r="AR6" s="603"/>
      <c r="AS6" s="612"/>
      <c r="AT6" s="603"/>
      <c r="AU6" s="612"/>
      <c r="AV6" s="603"/>
      <c r="AW6" s="606"/>
    </row>
    <row r="7" spans="1:52" ht="63.75" thickBot="1" x14ac:dyDescent="0.3">
      <c r="A7" s="148">
        <v>23</v>
      </c>
      <c r="B7" s="197" t="s">
        <v>115</v>
      </c>
      <c r="C7" s="197" t="s">
        <v>116</v>
      </c>
      <c r="D7" s="197" t="s">
        <v>117</v>
      </c>
      <c r="E7" s="197" t="s">
        <v>118</v>
      </c>
      <c r="F7" s="197" t="s">
        <v>119</v>
      </c>
      <c r="G7" s="129">
        <v>2023</v>
      </c>
      <c r="H7" s="211">
        <v>2024</v>
      </c>
      <c r="I7" s="199">
        <v>3000000</v>
      </c>
      <c r="J7" s="200"/>
      <c r="K7" s="201"/>
      <c r="L7" s="270" t="s">
        <v>596</v>
      </c>
      <c r="M7" s="224"/>
      <c r="N7" s="182">
        <v>3</v>
      </c>
      <c r="O7" s="129"/>
      <c r="P7" s="130" t="e">
        <f>+N7/O7</f>
        <v>#DIV/0!</v>
      </c>
      <c r="Q7" s="129"/>
      <c r="R7" s="130" t="e">
        <f>+N7/Q7</f>
        <v>#DIV/0!</v>
      </c>
      <c r="S7" s="129"/>
      <c r="T7" s="130" t="e">
        <f>+N7/S7</f>
        <v>#DIV/0!</v>
      </c>
      <c r="U7" s="131"/>
      <c r="V7" s="132" t="e">
        <f>+N7/U7</f>
        <v>#DIV/0!</v>
      </c>
      <c r="W7" s="128"/>
      <c r="X7" s="129"/>
      <c r="Y7" s="137"/>
      <c r="Z7" s="129"/>
      <c r="AA7" s="137"/>
      <c r="AB7" s="129"/>
      <c r="AC7" s="137"/>
      <c r="AD7" s="131"/>
      <c r="AE7" s="139"/>
      <c r="AF7" s="342">
        <v>3</v>
      </c>
      <c r="AG7" s="96">
        <v>3</v>
      </c>
      <c r="AH7" s="343">
        <f>+AG7/AF7</f>
        <v>1</v>
      </c>
      <c r="AI7" s="96">
        <v>3</v>
      </c>
      <c r="AJ7" s="343">
        <f>+(AG7+AI7)/AF7</f>
        <v>2</v>
      </c>
      <c r="AK7" s="96">
        <v>3</v>
      </c>
      <c r="AL7" s="343">
        <f>+(AG7+AI7+AK7)/AF7</f>
        <v>3</v>
      </c>
      <c r="AM7" s="344">
        <v>0</v>
      </c>
      <c r="AN7" s="343">
        <f>+(AG7+AI7+AK7+AM7)/AF7</f>
        <v>3</v>
      </c>
      <c r="AO7" s="128"/>
      <c r="AP7" s="129"/>
      <c r="AQ7" s="345"/>
      <c r="AR7" s="129"/>
      <c r="AS7" s="345"/>
      <c r="AT7" s="129"/>
      <c r="AU7" s="345"/>
      <c r="AV7" s="346"/>
      <c r="AW7" s="384"/>
      <c r="AX7" s="348">
        <v>10120</v>
      </c>
      <c r="AY7" s="348">
        <v>5862</v>
      </c>
      <c r="AZ7" s="386">
        <f>AX7/AY7</f>
        <v>1.726373251450017</v>
      </c>
    </row>
    <row r="8" spans="1:52" ht="63" x14ac:dyDescent="0.25">
      <c r="A8" s="151">
        <v>24</v>
      </c>
      <c r="B8" s="6" t="s">
        <v>120</v>
      </c>
      <c r="C8" s="6" t="s">
        <v>116</v>
      </c>
      <c r="D8" s="6" t="s">
        <v>121</v>
      </c>
      <c r="E8" s="6" t="s">
        <v>118</v>
      </c>
      <c r="F8" s="6" t="s">
        <v>119</v>
      </c>
      <c r="G8" s="8">
        <v>2023</v>
      </c>
      <c r="H8" s="13">
        <v>2024</v>
      </c>
      <c r="I8" s="9">
        <v>3000000</v>
      </c>
      <c r="J8" s="10"/>
      <c r="K8" s="67"/>
      <c r="L8" s="87" t="s">
        <v>596</v>
      </c>
      <c r="M8" s="225"/>
      <c r="N8" s="182">
        <v>3</v>
      </c>
      <c r="O8" s="129"/>
      <c r="P8" s="130" t="e">
        <f>+N8/O8</f>
        <v>#DIV/0!</v>
      </c>
      <c r="Q8" s="129"/>
      <c r="R8" s="130" t="e">
        <f>+N8/Q8</f>
        <v>#DIV/0!</v>
      </c>
      <c r="S8" s="129"/>
      <c r="T8" s="130" t="e">
        <f>+N8/S8</f>
        <v>#DIV/0!</v>
      </c>
      <c r="U8" s="131"/>
      <c r="V8" s="132" t="e">
        <f>+N8/U8</f>
        <v>#DIV/0!</v>
      </c>
      <c r="W8" s="151"/>
      <c r="X8" s="70"/>
      <c r="Y8" s="76"/>
      <c r="Z8" s="70"/>
      <c r="AA8" s="76"/>
      <c r="AB8" s="70"/>
      <c r="AC8" s="76"/>
      <c r="AD8" s="70"/>
      <c r="AE8" s="181"/>
      <c r="AF8" s="342">
        <v>3</v>
      </c>
      <c r="AG8" s="348">
        <v>3</v>
      </c>
      <c r="AH8" s="349"/>
      <c r="AI8" s="348">
        <v>3</v>
      </c>
      <c r="AJ8" s="349"/>
      <c r="AK8" s="348">
        <v>3</v>
      </c>
      <c r="AL8" s="349"/>
      <c r="AM8" s="348">
        <v>0</v>
      </c>
      <c r="AN8" s="350">
        <v>3</v>
      </c>
      <c r="AO8" s="342"/>
      <c r="AP8" s="348"/>
      <c r="AQ8" s="351"/>
      <c r="AR8" s="348"/>
      <c r="AS8" s="351"/>
      <c r="AT8" s="348"/>
      <c r="AU8" s="351"/>
      <c r="AV8" s="348"/>
      <c r="AW8" s="385"/>
      <c r="AX8" s="348">
        <v>9816</v>
      </c>
      <c r="AY8" s="348">
        <v>3911</v>
      </c>
      <c r="AZ8" s="386">
        <f>AX8/AY8</f>
        <v>2.5098440296599334</v>
      </c>
    </row>
    <row r="9" spans="1:52" ht="63" x14ac:dyDescent="0.25">
      <c r="A9" s="151">
        <v>25</v>
      </c>
      <c r="B9" s="6" t="s">
        <v>122</v>
      </c>
      <c r="C9" s="12">
        <v>0.95</v>
      </c>
      <c r="D9" s="6" t="s">
        <v>123</v>
      </c>
      <c r="E9" s="6" t="s">
        <v>124</v>
      </c>
      <c r="F9" s="6" t="s">
        <v>125</v>
      </c>
      <c r="G9" s="8">
        <v>2023</v>
      </c>
      <c r="H9" s="13">
        <v>2024</v>
      </c>
      <c r="I9" s="9">
        <v>10000000</v>
      </c>
      <c r="J9" s="10"/>
      <c r="K9" s="67"/>
      <c r="L9" s="87" t="s">
        <v>597</v>
      </c>
      <c r="M9" s="225"/>
      <c r="N9" s="183">
        <v>1</v>
      </c>
      <c r="O9" s="81"/>
      <c r="P9" s="85">
        <f t="shared" ref="P9:P15" si="0">+O9/N9</f>
        <v>0</v>
      </c>
      <c r="Q9" s="71"/>
      <c r="R9" s="85">
        <f t="shared" ref="R9:R15" si="1">+(O9+Q9)/N9</f>
        <v>0</v>
      </c>
      <c r="S9" s="71"/>
      <c r="T9" s="85">
        <f t="shared" ref="T9:T15" si="2">+(O9+Q9+S9)/N9</f>
        <v>0</v>
      </c>
      <c r="U9" s="73"/>
      <c r="V9" s="164">
        <f t="shared" ref="V9:V15" si="3">+(O9+Q9+S9+U9)/N9</f>
        <v>0</v>
      </c>
      <c r="W9" s="179"/>
      <c r="X9" s="71"/>
      <c r="Y9" s="74" t="e">
        <f t="shared" ref="Y9:Y15" si="4">+X9/W9</f>
        <v>#DIV/0!</v>
      </c>
      <c r="Z9" s="71"/>
      <c r="AA9" s="74" t="e">
        <f t="shared" ref="AA9:AA15" si="5">+(X9+Z9)/W9</f>
        <v>#DIV/0!</v>
      </c>
      <c r="AB9" s="71"/>
      <c r="AC9" s="74" t="e">
        <f t="shared" ref="AC9:AC15" si="6">+(X9+Z9+AB9)/W9</f>
        <v>#DIV/0!</v>
      </c>
      <c r="AD9" s="73"/>
      <c r="AE9" s="160" t="e">
        <f t="shared" ref="AE9:AE15" si="7">+(X9+Z9+AB9+AD9)/W9</f>
        <v>#DIV/0!</v>
      </c>
      <c r="AF9" s="192">
        <v>0.95</v>
      </c>
      <c r="AG9" s="96"/>
      <c r="AH9" s="343">
        <f t="shared" ref="AH9:AH15" si="8">+AG9/AF9</f>
        <v>0</v>
      </c>
      <c r="AI9" s="95">
        <v>0.95</v>
      </c>
      <c r="AJ9" s="343">
        <f t="shared" ref="AJ9:AJ15" si="9">+(AG9+AI9)/AF9</f>
        <v>1</v>
      </c>
      <c r="AK9" s="95"/>
      <c r="AL9" s="343">
        <f t="shared" ref="AL9:AL15" si="10">+(AG9+AI9+AK9)/AF9</f>
        <v>1</v>
      </c>
      <c r="AM9" s="344"/>
      <c r="AN9" s="353">
        <f t="shared" ref="AN9:AN15" si="11">+(AG9+AI9+AK9+AM9)/AF9</f>
        <v>1</v>
      </c>
      <c r="AO9" s="179"/>
      <c r="AP9" s="71"/>
      <c r="AQ9" s="354" t="e">
        <f t="shared" ref="AQ9:AQ15" si="12">+AP9/AO9</f>
        <v>#DIV/0!</v>
      </c>
      <c r="AR9" s="71"/>
      <c r="AS9" s="354" t="e">
        <f t="shared" ref="AS9:AS15" si="13">+(AP9+AR9)/AO9</f>
        <v>#DIV/0!</v>
      </c>
      <c r="AT9" s="71"/>
      <c r="AU9" s="354" t="e">
        <f t="shared" ref="AU9:AU15" si="14">+(AP9+AR9+AT9)/AO9</f>
        <v>#DIV/0!</v>
      </c>
      <c r="AV9" s="344"/>
      <c r="AW9" s="355" t="e">
        <f t="shared" ref="AW9:AW15" si="15">+(AP9+AR9+AT9+AV9)/AO9</f>
        <v>#DIV/0!</v>
      </c>
    </row>
    <row r="10" spans="1:52" ht="110.25" x14ac:dyDescent="0.25">
      <c r="A10" s="168">
        <v>26</v>
      </c>
      <c r="B10" s="6" t="s">
        <v>656</v>
      </c>
      <c r="C10" s="27">
        <v>0.85</v>
      </c>
      <c r="D10" s="6" t="s">
        <v>126</v>
      </c>
      <c r="E10" s="6" t="s">
        <v>127</v>
      </c>
      <c r="F10" s="6" t="s">
        <v>125</v>
      </c>
      <c r="G10" s="8">
        <v>2023</v>
      </c>
      <c r="H10" s="13">
        <v>2024</v>
      </c>
      <c r="I10" s="9">
        <v>10000000</v>
      </c>
      <c r="J10" s="10"/>
      <c r="K10" s="67"/>
      <c r="L10" s="87" t="s">
        <v>598</v>
      </c>
      <c r="M10" s="225"/>
      <c r="N10" s="184">
        <v>1</v>
      </c>
      <c r="O10" s="282">
        <v>0.4</v>
      </c>
      <c r="P10" s="86">
        <f>+O10/N10</f>
        <v>0.4</v>
      </c>
      <c r="Q10" s="282">
        <v>0.5</v>
      </c>
      <c r="R10" s="86">
        <f>+Q10/N10</f>
        <v>0.5</v>
      </c>
      <c r="S10" s="282">
        <v>0.7</v>
      </c>
      <c r="T10" s="86">
        <f>+S10/N10</f>
        <v>0.7</v>
      </c>
      <c r="U10" s="282">
        <v>0.9</v>
      </c>
      <c r="V10" s="176">
        <f>+U10/N10</f>
        <v>0.9</v>
      </c>
      <c r="W10" s="151"/>
      <c r="X10" s="70"/>
      <c r="Y10" s="76" t="e">
        <f t="shared" si="4"/>
        <v>#DIV/0!</v>
      </c>
      <c r="Z10" s="70"/>
      <c r="AA10" s="76" t="e">
        <f t="shared" si="5"/>
        <v>#DIV/0!</v>
      </c>
      <c r="AB10" s="70"/>
      <c r="AC10" s="76" t="e">
        <f t="shared" si="6"/>
        <v>#DIV/0!</v>
      </c>
      <c r="AD10" s="70"/>
      <c r="AE10" s="181" t="e">
        <f t="shared" si="7"/>
        <v>#DIV/0!</v>
      </c>
      <c r="AF10" s="356">
        <v>0.85</v>
      </c>
      <c r="AG10" s="348">
        <v>0</v>
      </c>
      <c r="AH10" s="349">
        <f>+AG10/AF10</f>
        <v>0</v>
      </c>
      <c r="AI10" s="357">
        <v>0.5</v>
      </c>
      <c r="AJ10" s="349">
        <f>+(AG10+AI10)/AF10</f>
        <v>0.58823529411764708</v>
      </c>
      <c r="AK10" s="348"/>
      <c r="AL10" s="349">
        <f t="shared" si="10"/>
        <v>0.58823529411764708</v>
      </c>
      <c r="AM10" s="357">
        <v>0.35</v>
      </c>
      <c r="AN10" s="358">
        <f t="shared" si="11"/>
        <v>1</v>
      </c>
      <c r="AO10" s="342"/>
      <c r="AP10" s="348"/>
      <c r="AQ10" s="351" t="e">
        <f t="shared" si="12"/>
        <v>#DIV/0!</v>
      </c>
      <c r="AR10" s="348"/>
      <c r="AS10" s="351" t="e">
        <f t="shared" si="13"/>
        <v>#DIV/0!</v>
      </c>
      <c r="AT10" s="348"/>
      <c r="AU10" s="351" t="e">
        <f t="shared" si="14"/>
        <v>#DIV/0!</v>
      </c>
      <c r="AV10" s="348"/>
      <c r="AW10" s="352" t="e">
        <f t="shared" si="15"/>
        <v>#DIV/0!</v>
      </c>
    </row>
    <row r="11" spans="1:52" ht="94.5" x14ac:dyDescent="0.25">
      <c r="A11" s="151">
        <v>27</v>
      </c>
      <c r="B11" s="25" t="s">
        <v>128</v>
      </c>
      <c r="C11" s="27">
        <v>1</v>
      </c>
      <c r="D11" s="6" t="s">
        <v>129</v>
      </c>
      <c r="E11" s="6" t="s">
        <v>118</v>
      </c>
      <c r="F11" s="6" t="s">
        <v>125</v>
      </c>
      <c r="G11" s="8">
        <v>2023</v>
      </c>
      <c r="H11" s="13">
        <v>2024</v>
      </c>
      <c r="I11" s="9">
        <v>10000000</v>
      </c>
      <c r="J11" s="10"/>
      <c r="K11" s="67"/>
      <c r="L11" s="87" t="s">
        <v>598</v>
      </c>
      <c r="M11" s="225"/>
      <c r="N11" s="165"/>
      <c r="O11" s="71"/>
      <c r="P11" s="85" t="e">
        <f>+O11/N11</f>
        <v>#DIV/0!</v>
      </c>
      <c r="Q11" s="71"/>
      <c r="R11" s="85" t="e">
        <f t="shared" si="1"/>
        <v>#DIV/0!</v>
      </c>
      <c r="S11" s="71"/>
      <c r="T11" s="85" t="e">
        <f t="shared" si="2"/>
        <v>#DIV/0!</v>
      </c>
      <c r="U11" s="73"/>
      <c r="V11" s="164" t="e">
        <f t="shared" si="3"/>
        <v>#DIV/0!</v>
      </c>
      <c r="W11" s="179"/>
      <c r="X11" s="71"/>
      <c r="Y11" s="74" t="e">
        <f t="shared" si="4"/>
        <v>#DIV/0!</v>
      </c>
      <c r="Z11" s="71"/>
      <c r="AA11" s="74" t="e">
        <f t="shared" si="5"/>
        <v>#DIV/0!</v>
      </c>
      <c r="AB11" s="71"/>
      <c r="AC11" s="74" t="e">
        <f t="shared" si="6"/>
        <v>#DIV/0!</v>
      </c>
      <c r="AD11" s="73"/>
      <c r="AE11" s="160" t="e">
        <f t="shared" si="7"/>
        <v>#DIV/0!</v>
      </c>
      <c r="AF11" s="192">
        <v>1</v>
      </c>
      <c r="AG11" s="401">
        <v>0.7</v>
      </c>
      <c r="AH11" s="343">
        <f t="shared" si="8"/>
        <v>0.7</v>
      </c>
      <c r="AI11" s="95">
        <v>0.64</v>
      </c>
      <c r="AJ11" s="343">
        <f t="shared" si="9"/>
        <v>1.3399999999999999</v>
      </c>
      <c r="AK11" s="95">
        <v>0.68</v>
      </c>
      <c r="AL11" s="343">
        <f t="shared" si="10"/>
        <v>2.02</v>
      </c>
      <c r="AM11" s="397">
        <v>0.72</v>
      </c>
      <c r="AN11" s="353">
        <f>(AG11+AI11+AK11+AM11)/4</f>
        <v>0.68500000000000005</v>
      </c>
      <c r="AO11" s="179"/>
      <c r="AP11" s="71"/>
      <c r="AQ11" s="354" t="e">
        <f t="shared" si="12"/>
        <v>#DIV/0!</v>
      </c>
      <c r="AR11" s="71"/>
      <c r="AS11" s="354" t="e">
        <f t="shared" si="13"/>
        <v>#DIV/0!</v>
      </c>
      <c r="AT11" s="71"/>
      <c r="AU11" s="354" t="e">
        <f t="shared" si="14"/>
        <v>#DIV/0!</v>
      </c>
      <c r="AV11" s="344"/>
      <c r="AW11" s="355" t="e">
        <f t="shared" si="15"/>
        <v>#DIV/0!</v>
      </c>
    </row>
    <row r="12" spans="1:52" ht="95.25" customHeight="1" x14ac:dyDescent="0.25">
      <c r="A12" s="295">
        <v>28</v>
      </c>
      <c r="B12" s="6" t="s">
        <v>654</v>
      </c>
      <c r="C12" s="12">
        <v>0.9</v>
      </c>
      <c r="D12" s="6" t="s">
        <v>130</v>
      </c>
      <c r="E12" s="6" t="s">
        <v>692</v>
      </c>
      <c r="F12" s="6" t="s">
        <v>119</v>
      </c>
      <c r="G12" s="8">
        <v>2023</v>
      </c>
      <c r="H12" s="13">
        <v>2024</v>
      </c>
      <c r="I12" s="9">
        <v>5000000</v>
      </c>
      <c r="J12" s="10"/>
      <c r="K12" s="67"/>
      <c r="L12" s="87" t="s">
        <v>598</v>
      </c>
      <c r="M12" s="225"/>
      <c r="N12" s="289">
        <v>1</v>
      </c>
      <c r="O12" s="70"/>
      <c r="P12" s="86">
        <f t="shared" si="0"/>
        <v>0</v>
      </c>
      <c r="Q12" s="70"/>
      <c r="R12" s="86">
        <f t="shared" si="1"/>
        <v>0</v>
      </c>
      <c r="S12" s="70"/>
      <c r="T12" s="86">
        <f t="shared" si="2"/>
        <v>0</v>
      </c>
      <c r="U12" s="70"/>
      <c r="V12" s="176">
        <f t="shared" si="3"/>
        <v>0</v>
      </c>
      <c r="W12" s="151"/>
      <c r="X12" s="70"/>
      <c r="Y12" s="76" t="e">
        <f t="shared" si="4"/>
        <v>#DIV/0!</v>
      </c>
      <c r="Z12" s="70"/>
      <c r="AA12" s="76" t="e">
        <f t="shared" si="5"/>
        <v>#DIV/0!</v>
      </c>
      <c r="AB12" s="70"/>
      <c r="AC12" s="76" t="e">
        <f t="shared" si="6"/>
        <v>#DIV/0!</v>
      </c>
      <c r="AD12" s="70"/>
      <c r="AE12" s="181" t="e">
        <f t="shared" si="7"/>
        <v>#DIV/0!</v>
      </c>
      <c r="AF12" s="398">
        <v>90</v>
      </c>
      <c r="AG12" s="348"/>
      <c r="AH12" s="349">
        <f>AG12/AF12</f>
        <v>0</v>
      </c>
      <c r="AI12" s="348"/>
      <c r="AJ12" s="399">
        <f t="shared" si="9"/>
        <v>0</v>
      </c>
      <c r="AK12" s="400"/>
      <c r="AL12" s="399">
        <f t="shared" si="10"/>
        <v>0</v>
      </c>
      <c r="AM12" s="348">
        <v>100</v>
      </c>
      <c r="AN12" s="358">
        <f>+(AG12+AI12+AK12+AM12)/AF12</f>
        <v>1.1111111111111112</v>
      </c>
      <c r="AO12" s="342"/>
      <c r="AP12" s="348"/>
      <c r="AQ12" s="351" t="e">
        <f t="shared" si="12"/>
        <v>#DIV/0!</v>
      </c>
      <c r="AR12" s="348"/>
      <c r="AS12" s="351" t="e">
        <f t="shared" si="13"/>
        <v>#DIV/0!</v>
      </c>
      <c r="AT12" s="348"/>
      <c r="AU12" s="351" t="e">
        <f t="shared" si="14"/>
        <v>#DIV/0!</v>
      </c>
      <c r="AV12" s="348"/>
      <c r="AW12" s="352" t="e">
        <f t="shared" si="15"/>
        <v>#DIV/0!</v>
      </c>
    </row>
    <row r="13" spans="1:52" ht="63" x14ac:dyDescent="0.25">
      <c r="A13" s="168">
        <v>29</v>
      </c>
      <c r="B13" s="6" t="s">
        <v>132</v>
      </c>
      <c r="C13" s="12">
        <v>0.9</v>
      </c>
      <c r="D13" s="6" t="s">
        <v>133</v>
      </c>
      <c r="E13" s="6" t="s">
        <v>134</v>
      </c>
      <c r="F13" s="6" t="s">
        <v>135</v>
      </c>
      <c r="G13" s="8">
        <v>2023</v>
      </c>
      <c r="H13" s="13">
        <v>2024</v>
      </c>
      <c r="I13" s="9">
        <v>5000000</v>
      </c>
      <c r="J13" s="10"/>
      <c r="K13" s="67"/>
      <c r="L13" s="338" t="s">
        <v>688</v>
      </c>
      <c r="M13" s="225"/>
      <c r="N13" s="290">
        <v>1</v>
      </c>
      <c r="O13" s="71"/>
      <c r="P13" s="85">
        <f t="shared" si="0"/>
        <v>0</v>
      </c>
      <c r="Q13" s="71"/>
      <c r="R13" s="85">
        <f t="shared" si="1"/>
        <v>0</v>
      </c>
      <c r="S13" s="71"/>
      <c r="T13" s="85">
        <f t="shared" si="2"/>
        <v>0</v>
      </c>
      <c r="U13" s="73"/>
      <c r="V13" s="164">
        <f t="shared" si="3"/>
        <v>0</v>
      </c>
      <c r="W13" s="179"/>
      <c r="X13" s="71"/>
      <c r="Y13" s="74" t="e">
        <f t="shared" si="4"/>
        <v>#DIV/0!</v>
      </c>
      <c r="Z13" s="71"/>
      <c r="AA13" s="74" t="e">
        <f t="shared" si="5"/>
        <v>#DIV/0!</v>
      </c>
      <c r="AB13" s="71"/>
      <c r="AC13" s="74" t="e">
        <f t="shared" si="6"/>
        <v>#DIV/0!</v>
      </c>
      <c r="AD13" s="73"/>
      <c r="AE13" s="160" t="e">
        <f t="shared" si="7"/>
        <v>#DIV/0!</v>
      </c>
      <c r="AF13" s="192">
        <v>0.9</v>
      </c>
      <c r="AG13" s="96"/>
      <c r="AH13" s="343">
        <f t="shared" si="8"/>
        <v>0</v>
      </c>
      <c r="AI13" s="96"/>
      <c r="AJ13" s="343">
        <f t="shared" si="9"/>
        <v>0</v>
      </c>
      <c r="AK13" s="95"/>
      <c r="AL13" s="343">
        <f t="shared" si="10"/>
        <v>0</v>
      </c>
      <c r="AM13" s="397">
        <v>0.79</v>
      </c>
      <c r="AN13" s="353">
        <f>+(AG13+AI13+AK13+AM13)</f>
        <v>0.79</v>
      </c>
      <c r="AO13" s="179"/>
      <c r="AP13" s="71"/>
      <c r="AQ13" s="354" t="e">
        <f t="shared" si="12"/>
        <v>#DIV/0!</v>
      </c>
      <c r="AR13" s="71"/>
      <c r="AS13" s="354" t="e">
        <f t="shared" si="13"/>
        <v>#DIV/0!</v>
      </c>
      <c r="AT13" s="71"/>
      <c r="AU13" s="354" t="e">
        <f t="shared" si="14"/>
        <v>#DIV/0!</v>
      </c>
      <c r="AV13" s="344"/>
      <c r="AW13" s="355" t="e">
        <f t="shared" si="15"/>
        <v>#DIV/0!</v>
      </c>
    </row>
    <row r="14" spans="1:52" s="337" customFormat="1" ht="47.25" x14ac:dyDescent="0.25">
      <c r="A14" s="151">
        <v>30</v>
      </c>
      <c r="B14" s="6" t="s">
        <v>683</v>
      </c>
      <c r="C14" s="6">
        <v>50</v>
      </c>
      <c r="D14" s="6" t="s">
        <v>136</v>
      </c>
      <c r="E14" s="6" t="s">
        <v>131</v>
      </c>
      <c r="F14" s="6" t="s">
        <v>119</v>
      </c>
      <c r="G14" s="8">
        <v>2023</v>
      </c>
      <c r="H14" s="13">
        <v>2024</v>
      </c>
      <c r="I14" s="9">
        <v>250000000</v>
      </c>
      <c r="J14" s="10"/>
      <c r="K14" s="67"/>
      <c r="L14" s="87" t="s">
        <v>598</v>
      </c>
      <c r="M14" s="225"/>
      <c r="N14" s="292"/>
      <c r="O14" s="293"/>
      <c r="P14" s="77" t="e">
        <f>+N14/O14</f>
        <v>#DIV/0!</v>
      </c>
      <c r="Q14" s="293"/>
      <c r="R14" s="77" t="e">
        <f>+N14/Q14</f>
        <v>#DIV/0!</v>
      </c>
      <c r="S14" s="293"/>
      <c r="T14" s="77" t="e">
        <f>+N14/S14</f>
        <v>#DIV/0!</v>
      </c>
      <c r="U14" s="293"/>
      <c r="V14" s="180" t="e">
        <f>+N14/U14</f>
        <v>#DIV/0!</v>
      </c>
      <c r="W14" s="291"/>
      <c r="X14" s="293"/>
      <c r="Y14" s="77" t="e">
        <f t="shared" si="4"/>
        <v>#DIV/0!</v>
      </c>
      <c r="Z14" s="293"/>
      <c r="AA14" s="77" t="e">
        <f t="shared" si="5"/>
        <v>#DIV/0!</v>
      </c>
      <c r="AB14" s="293"/>
      <c r="AC14" s="77" t="e">
        <f t="shared" si="6"/>
        <v>#DIV/0!</v>
      </c>
      <c r="AD14" s="293"/>
      <c r="AE14" s="180" t="e">
        <f t="shared" si="7"/>
        <v>#DIV/0!</v>
      </c>
      <c r="AF14" s="192">
        <v>0.5</v>
      </c>
      <c r="AG14" s="96"/>
      <c r="AH14" s="343">
        <f t="shared" ref="AH14" si="16">+AG14/AF14</f>
        <v>0</v>
      </c>
      <c r="AI14" s="96"/>
      <c r="AJ14" s="343">
        <f t="shared" ref="AJ14" si="17">+(AG14+AI14)/AF14</f>
        <v>0</v>
      </c>
      <c r="AK14" s="95"/>
      <c r="AL14" s="343">
        <f t="shared" ref="AL14" si="18">+(AG14+AI14+AK14)/AF14</f>
        <v>0</v>
      </c>
      <c r="AM14" s="344">
        <v>53</v>
      </c>
      <c r="AN14" s="353">
        <v>1</v>
      </c>
      <c r="AO14" s="359"/>
      <c r="AP14" s="360"/>
      <c r="AQ14" s="349" t="e">
        <f t="shared" si="12"/>
        <v>#DIV/0!</v>
      </c>
      <c r="AR14" s="360"/>
      <c r="AS14" s="349" t="e">
        <f t="shared" si="13"/>
        <v>#DIV/0!</v>
      </c>
      <c r="AT14" s="360"/>
      <c r="AU14" s="349" t="e">
        <f t="shared" si="14"/>
        <v>#DIV/0!</v>
      </c>
      <c r="AV14" s="360"/>
      <c r="AW14" s="358" t="e">
        <f t="shared" si="15"/>
        <v>#DIV/0!</v>
      </c>
      <c r="AX14" s="361"/>
      <c r="AY14" s="361"/>
      <c r="AZ14" s="361"/>
    </row>
    <row r="15" spans="1:52" ht="75.75" thickBot="1" x14ac:dyDescent="0.3">
      <c r="A15" s="151">
        <v>31</v>
      </c>
      <c r="B15" s="383" t="s">
        <v>137</v>
      </c>
      <c r="C15" s="216">
        <v>1</v>
      </c>
      <c r="D15" s="203" t="s">
        <v>138</v>
      </c>
      <c r="E15" s="203" t="s">
        <v>139</v>
      </c>
      <c r="F15" s="203" t="s">
        <v>119</v>
      </c>
      <c r="G15" s="205">
        <v>2023</v>
      </c>
      <c r="H15" s="214">
        <v>2024</v>
      </c>
      <c r="I15" s="206">
        <v>5000000</v>
      </c>
      <c r="J15" s="207"/>
      <c r="K15" s="208"/>
      <c r="L15" s="272" t="s">
        <v>597</v>
      </c>
      <c r="M15" s="226"/>
      <c r="N15" s="283"/>
      <c r="O15" s="71"/>
      <c r="P15" s="85" t="e">
        <f t="shared" si="0"/>
        <v>#DIV/0!</v>
      </c>
      <c r="Q15" s="71"/>
      <c r="R15" s="85" t="e">
        <f t="shared" si="1"/>
        <v>#DIV/0!</v>
      </c>
      <c r="S15" s="71"/>
      <c r="T15" s="85" t="e">
        <f t="shared" si="2"/>
        <v>#DIV/0!</v>
      </c>
      <c r="U15" s="73"/>
      <c r="V15" s="164" t="e">
        <f t="shared" si="3"/>
        <v>#DIV/0!</v>
      </c>
      <c r="W15" s="179">
        <v>5</v>
      </c>
      <c r="X15" s="71"/>
      <c r="Y15" s="74">
        <f t="shared" si="4"/>
        <v>0</v>
      </c>
      <c r="Z15" s="71"/>
      <c r="AA15" s="74">
        <f t="shared" si="5"/>
        <v>0</v>
      </c>
      <c r="AB15" s="71"/>
      <c r="AC15" s="74">
        <f t="shared" si="6"/>
        <v>0</v>
      </c>
      <c r="AD15" s="73"/>
      <c r="AE15" s="160">
        <f t="shared" si="7"/>
        <v>0</v>
      </c>
      <c r="AF15" s="192">
        <v>1</v>
      </c>
      <c r="AG15" s="96">
        <v>5</v>
      </c>
      <c r="AH15" s="343">
        <f t="shared" si="8"/>
        <v>5</v>
      </c>
      <c r="AI15" s="96">
        <v>5</v>
      </c>
      <c r="AJ15" s="343">
        <f t="shared" si="9"/>
        <v>10</v>
      </c>
      <c r="AK15" s="95">
        <v>0</v>
      </c>
      <c r="AL15" s="343">
        <f t="shared" si="10"/>
        <v>10</v>
      </c>
      <c r="AM15" s="344">
        <v>1</v>
      </c>
      <c r="AN15" s="353">
        <f t="shared" si="11"/>
        <v>11</v>
      </c>
      <c r="AO15" s="179">
        <v>5</v>
      </c>
      <c r="AP15" s="71"/>
      <c r="AQ15" s="354">
        <f t="shared" si="12"/>
        <v>0</v>
      </c>
      <c r="AR15" s="71"/>
      <c r="AS15" s="354">
        <f t="shared" si="13"/>
        <v>0</v>
      </c>
      <c r="AT15" s="71"/>
      <c r="AU15" s="354">
        <f t="shared" si="14"/>
        <v>0</v>
      </c>
      <c r="AV15" s="344"/>
      <c r="AW15" s="355">
        <f t="shared" si="15"/>
        <v>0</v>
      </c>
      <c r="AX15" s="387" t="s">
        <v>691</v>
      </c>
      <c r="AY15" s="361"/>
      <c r="AZ15" s="361"/>
    </row>
    <row r="16" spans="1:52" ht="16.5" customHeight="1" thickBot="1" x14ac:dyDescent="0.3">
      <c r="A16" s="72"/>
      <c r="B16" s="14"/>
      <c r="C16" s="19"/>
      <c r="D16" s="19"/>
      <c r="E16" s="19"/>
      <c r="F16" s="19"/>
      <c r="G16" s="15"/>
      <c r="H16" s="16"/>
      <c r="I16" s="32"/>
      <c r="J16" s="17"/>
      <c r="M16" s="117"/>
    </row>
    <row r="17" spans="1:50" ht="21.75" customHeight="1" thickBot="1" x14ac:dyDescent="0.3">
      <c r="A17" s="493" t="s">
        <v>0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5"/>
      <c r="N17" s="539" t="s">
        <v>582</v>
      </c>
      <c r="O17" s="540"/>
      <c r="P17" s="540"/>
      <c r="Q17" s="540"/>
      <c r="R17" s="540"/>
      <c r="S17" s="540"/>
      <c r="T17" s="540"/>
      <c r="U17" s="540"/>
      <c r="V17" s="541"/>
      <c r="W17" s="542" t="s">
        <v>583</v>
      </c>
      <c r="X17" s="543"/>
      <c r="Y17" s="543"/>
      <c r="Z17" s="543"/>
      <c r="AA17" s="543"/>
      <c r="AB17" s="543"/>
      <c r="AC17" s="543"/>
      <c r="AD17" s="543"/>
      <c r="AE17" s="544"/>
      <c r="AF17" s="595" t="s">
        <v>584</v>
      </c>
      <c r="AG17" s="596"/>
      <c r="AH17" s="596"/>
      <c r="AI17" s="596"/>
      <c r="AJ17" s="596"/>
      <c r="AK17" s="596"/>
      <c r="AL17" s="596"/>
      <c r="AM17" s="596"/>
      <c r="AN17" s="597"/>
      <c r="AO17" s="598" t="s">
        <v>623</v>
      </c>
      <c r="AP17" s="599"/>
      <c r="AQ17" s="599"/>
      <c r="AR17" s="599"/>
      <c r="AS17" s="599"/>
      <c r="AT17" s="599"/>
      <c r="AU17" s="599"/>
      <c r="AV17" s="599"/>
      <c r="AW17" s="600"/>
    </row>
    <row r="18" spans="1:50" ht="16.5" customHeight="1" thickBot="1" x14ac:dyDescent="0.3">
      <c r="A18" s="493" t="s">
        <v>1</v>
      </c>
      <c r="B18" s="495"/>
      <c r="C18" s="493" t="s">
        <v>112</v>
      </c>
      <c r="D18" s="494"/>
      <c r="E18" s="494"/>
      <c r="F18" s="494"/>
      <c r="G18" s="494"/>
      <c r="H18" s="494"/>
      <c r="I18" s="494"/>
      <c r="J18" s="494"/>
      <c r="K18" s="494"/>
      <c r="L18" s="494"/>
      <c r="M18" s="495"/>
      <c r="N18" s="551" t="s">
        <v>581</v>
      </c>
      <c r="O18" s="554" t="s">
        <v>585</v>
      </c>
      <c r="P18" s="568" t="s">
        <v>574</v>
      </c>
      <c r="Q18" s="554" t="s">
        <v>586</v>
      </c>
      <c r="R18" s="568" t="s">
        <v>575</v>
      </c>
      <c r="S18" s="554" t="s">
        <v>587</v>
      </c>
      <c r="T18" s="568" t="s">
        <v>576</v>
      </c>
      <c r="U18" s="554" t="s">
        <v>588</v>
      </c>
      <c r="V18" s="571" t="s">
        <v>580</v>
      </c>
      <c r="W18" s="583" t="s">
        <v>581</v>
      </c>
      <c r="X18" s="586" t="s">
        <v>585</v>
      </c>
      <c r="Y18" s="589" t="s">
        <v>574</v>
      </c>
      <c r="Z18" s="586" t="s">
        <v>586</v>
      </c>
      <c r="AA18" s="589" t="s">
        <v>575</v>
      </c>
      <c r="AB18" s="586" t="s">
        <v>587</v>
      </c>
      <c r="AC18" s="589" t="s">
        <v>576</v>
      </c>
      <c r="AD18" s="586" t="s">
        <v>588</v>
      </c>
      <c r="AE18" s="592" t="s">
        <v>580</v>
      </c>
      <c r="AF18" s="607" t="s">
        <v>581</v>
      </c>
      <c r="AG18" s="601" t="s">
        <v>585</v>
      </c>
      <c r="AH18" s="635" t="s">
        <v>574</v>
      </c>
      <c r="AI18" s="601" t="s">
        <v>586</v>
      </c>
      <c r="AJ18" s="635" t="s">
        <v>575</v>
      </c>
      <c r="AK18" s="601" t="s">
        <v>587</v>
      </c>
      <c r="AL18" s="635" t="s">
        <v>576</v>
      </c>
      <c r="AM18" s="601" t="s">
        <v>588</v>
      </c>
      <c r="AN18" s="638" t="s">
        <v>580</v>
      </c>
      <c r="AO18" s="607" t="s">
        <v>581</v>
      </c>
      <c r="AP18" s="601" t="s">
        <v>585</v>
      </c>
      <c r="AQ18" s="610" t="s">
        <v>574</v>
      </c>
      <c r="AR18" s="601" t="s">
        <v>586</v>
      </c>
      <c r="AS18" s="610" t="s">
        <v>575</v>
      </c>
      <c r="AT18" s="601" t="s">
        <v>587</v>
      </c>
      <c r="AU18" s="610" t="s">
        <v>576</v>
      </c>
      <c r="AV18" s="601" t="s">
        <v>588</v>
      </c>
      <c r="AW18" s="604" t="s">
        <v>580</v>
      </c>
    </row>
    <row r="19" spans="1:50" ht="16.5" customHeight="1" thickBot="1" x14ac:dyDescent="0.3">
      <c r="A19" s="493" t="s">
        <v>3</v>
      </c>
      <c r="B19" s="495"/>
      <c r="C19" s="493" t="s">
        <v>113</v>
      </c>
      <c r="D19" s="494"/>
      <c r="E19" s="494"/>
      <c r="F19" s="494"/>
      <c r="G19" s="494"/>
      <c r="H19" s="494"/>
      <c r="I19" s="494"/>
      <c r="J19" s="494"/>
      <c r="K19" s="494"/>
      <c r="L19" s="494"/>
      <c r="M19" s="495"/>
      <c r="N19" s="552"/>
      <c r="O19" s="555"/>
      <c r="P19" s="569"/>
      <c r="Q19" s="555"/>
      <c r="R19" s="569"/>
      <c r="S19" s="555"/>
      <c r="T19" s="569"/>
      <c r="U19" s="555"/>
      <c r="V19" s="572"/>
      <c r="W19" s="584"/>
      <c r="X19" s="587"/>
      <c r="Y19" s="590"/>
      <c r="Z19" s="587"/>
      <c r="AA19" s="590"/>
      <c r="AB19" s="587"/>
      <c r="AC19" s="590"/>
      <c r="AD19" s="587"/>
      <c r="AE19" s="593"/>
      <c r="AF19" s="608"/>
      <c r="AG19" s="602"/>
      <c r="AH19" s="636"/>
      <c r="AI19" s="602"/>
      <c r="AJ19" s="636"/>
      <c r="AK19" s="602"/>
      <c r="AL19" s="636"/>
      <c r="AM19" s="602"/>
      <c r="AN19" s="639"/>
      <c r="AO19" s="608"/>
      <c r="AP19" s="602"/>
      <c r="AQ19" s="611"/>
      <c r="AR19" s="602"/>
      <c r="AS19" s="611"/>
      <c r="AT19" s="602"/>
      <c r="AU19" s="611"/>
      <c r="AV19" s="602"/>
      <c r="AW19" s="605"/>
    </row>
    <row r="20" spans="1:50" ht="16.5" customHeight="1" thickBot="1" x14ac:dyDescent="0.3">
      <c r="A20" s="493" t="s">
        <v>5</v>
      </c>
      <c r="B20" s="495"/>
      <c r="C20" s="496" t="s">
        <v>140</v>
      </c>
      <c r="D20" s="497"/>
      <c r="E20" s="497"/>
      <c r="F20" s="497"/>
      <c r="G20" s="497"/>
      <c r="H20" s="497"/>
      <c r="I20" s="497"/>
      <c r="J20" s="498"/>
      <c r="K20" s="49" t="s">
        <v>7</v>
      </c>
      <c r="L20" s="488" t="s">
        <v>589</v>
      </c>
      <c r="M20" s="488" t="s">
        <v>652</v>
      </c>
      <c r="N20" s="552"/>
      <c r="O20" s="555"/>
      <c r="P20" s="569"/>
      <c r="Q20" s="555"/>
      <c r="R20" s="569"/>
      <c r="S20" s="555"/>
      <c r="T20" s="569"/>
      <c r="U20" s="555"/>
      <c r="V20" s="572"/>
      <c r="W20" s="584"/>
      <c r="X20" s="587"/>
      <c r="Y20" s="590"/>
      <c r="Z20" s="587"/>
      <c r="AA20" s="590"/>
      <c r="AB20" s="587"/>
      <c r="AC20" s="590"/>
      <c r="AD20" s="587"/>
      <c r="AE20" s="593"/>
      <c r="AF20" s="608"/>
      <c r="AG20" s="602"/>
      <c r="AH20" s="636"/>
      <c r="AI20" s="602"/>
      <c r="AJ20" s="636"/>
      <c r="AK20" s="602"/>
      <c r="AL20" s="636"/>
      <c r="AM20" s="602"/>
      <c r="AN20" s="639"/>
      <c r="AO20" s="608"/>
      <c r="AP20" s="602"/>
      <c r="AQ20" s="611"/>
      <c r="AR20" s="602"/>
      <c r="AS20" s="611"/>
      <c r="AT20" s="602"/>
      <c r="AU20" s="611"/>
      <c r="AV20" s="602"/>
      <c r="AW20" s="605"/>
    </row>
    <row r="21" spans="1:50" ht="16.5" customHeight="1" thickBot="1" x14ac:dyDescent="0.3">
      <c r="A21" s="491" t="s">
        <v>651</v>
      </c>
      <c r="B21" s="488" t="s">
        <v>8</v>
      </c>
      <c r="C21" s="488" t="s">
        <v>9</v>
      </c>
      <c r="D21" s="488" t="s">
        <v>10</v>
      </c>
      <c r="E21" s="488" t="s">
        <v>11</v>
      </c>
      <c r="F21" s="488" t="s">
        <v>12</v>
      </c>
      <c r="G21" s="49" t="s">
        <v>13</v>
      </c>
      <c r="H21" s="48"/>
      <c r="I21" s="50" t="s">
        <v>14</v>
      </c>
      <c r="J21" s="48"/>
      <c r="K21" s="499" t="s">
        <v>15</v>
      </c>
      <c r="L21" s="489"/>
      <c r="M21" s="489"/>
      <c r="N21" s="552"/>
      <c r="O21" s="555"/>
      <c r="P21" s="569"/>
      <c r="Q21" s="555"/>
      <c r="R21" s="569"/>
      <c r="S21" s="555"/>
      <c r="T21" s="569"/>
      <c r="U21" s="555"/>
      <c r="V21" s="572"/>
      <c r="W21" s="584"/>
      <c r="X21" s="587"/>
      <c r="Y21" s="590"/>
      <c r="Z21" s="587"/>
      <c r="AA21" s="590"/>
      <c r="AB21" s="587"/>
      <c r="AC21" s="590"/>
      <c r="AD21" s="587"/>
      <c r="AE21" s="593"/>
      <c r="AF21" s="608"/>
      <c r="AG21" s="602"/>
      <c r="AH21" s="636"/>
      <c r="AI21" s="602"/>
      <c r="AJ21" s="636"/>
      <c r="AK21" s="602"/>
      <c r="AL21" s="636"/>
      <c r="AM21" s="602"/>
      <c r="AN21" s="639"/>
      <c r="AO21" s="608"/>
      <c r="AP21" s="602"/>
      <c r="AQ21" s="611"/>
      <c r="AR21" s="602"/>
      <c r="AS21" s="611"/>
      <c r="AT21" s="602"/>
      <c r="AU21" s="611"/>
      <c r="AV21" s="602"/>
      <c r="AW21" s="605"/>
    </row>
    <row r="22" spans="1:50" ht="32.25" thickBot="1" x14ac:dyDescent="0.3">
      <c r="A22" s="492"/>
      <c r="B22" s="490"/>
      <c r="C22" s="490"/>
      <c r="D22" s="490"/>
      <c r="E22" s="490"/>
      <c r="F22" s="490"/>
      <c r="G22" s="114" t="s">
        <v>16</v>
      </c>
      <c r="H22" s="114" t="s">
        <v>17</v>
      </c>
      <c r="I22" s="114" t="s">
        <v>18</v>
      </c>
      <c r="J22" s="114" t="s">
        <v>19</v>
      </c>
      <c r="K22" s="500"/>
      <c r="L22" s="490"/>
      <c r="M22" s="490"/>
      <c r="N22" s="553"/>
      <c r="O22" s="556"/>
      <c r="P22" s="570"/>
      <c r="Q22" s="556"/>
      <c r="R22" s="570"/>
      <c r="S22" s="556"/>
      <c r="T22" s="570"/>
      <c r="U22" s="556"/>
      <c r="V22" s="573"/>
      <c r="W22" s="585"/>
      <c r="X22" s="588"/>
      <c r="Y22" s="591"/>
      <c r="Z22" s="588"/>
      <c r="AA22" s="591"/>
      <c r="AB22" s="588"/>
      <c r="AC22" s="591"/>
      <c r="AD22" s="588"/>
      <c r="AE22" s="594"/>
      <c r="AF22" s="609"/>
      <c r="AG22" s="603"/>
      <c r="AH22" s="637"/>
      <c r="AI22" s="603"/>
      <c r="AJ22" s="637"/>
      <c r="AK22" s="603"/>
      <c r="AL22" s="637"/>
      <c r="AM22" s="603"/>
      <c r="AN22" s="640"/>
      <c r="AO22" s="609"/>
      <c r="AP22" s="603"/>
      <c r="AQ22" s="612"/>
      <c r="AR22" s="603"/>
      <c r="AS22" s="612"/>
      <c r="AT22" s="603"/>
      <c r="AU22" s="612"/>
      <c r="AV22" s="603"/>
      <c r="AW22" s="628"/>
      <c r="AX22" s="348" t="s">
        <v>690</v>
      </c>
    </row>
    <row r="23" spans="1:50" ht="75" x14ac:dyDescent="0.25">
      <c r="A23" s="148">
        <v>32</v>
      </c>
      <c r="B23" s="197" t="s">
        <v>141</v>
      </c>
      <c r="C23" s="227">
        <v>10000</v>
      </c>
      <c r="D23" s="197" t="s">
        <v>142</v>
      </c>
      <c r="E23" s="197" t="s">
        <v>143</v>
      </c>
      <c r="F23" s="197" t="s">
        <v>119</v>
      </c>
      <c r="G23" s="129">
        <v>2023</v>
      </c>
      <c r="H23" s="211">
        <v>2024</v>
      </c>
      <c r="I23" s="501" t="s">
        <v>144</v>
      </c>
      <c r="J23" s="228" t="s">
        <v>145</v>
      </c>
      <c r="K23" s="201"/>
      <c r="L23" s="270" t="s">
        <v>600</v>
      </c>
      <c r="M23" s="224"/>
      <c r="N23" s="128">
        <v>5400</v>
      </c>
      <c r="O23" s="129"/>
      <c r="P23" s="130">
        <f t="shared" ref="P23:P51" si="19">+O23/N23</f>
        <v>0</v>
      </c>
      <c r="Q23" s="129"/>
      <c r="R23" s="130">
        <f t="shared" ref="R23:R51" si="20">+(O23+Q23)/N23</f>
        <v>0</v>
      </c>
      <c r="S23" s="129"/>
      <c r="T23" s="130">
        <f t="shared" ref="T23:T51" si="21">+(O23+Q23+S23)/N23</f>
        <v>0</v>
      </c>
      <c r="U23" s="131"/>
      <c r="V23" s="132">
        <f t="shared" ref="V23:V51" si="22">+(O23+Q23+S23+U23)/N23</f>
        <v>0</v>
      </c>
      <c r="W23" s="128">
        <v>5400</v>
      </c>
      <c r="X23" s="129"/>
      <c r="Y23" s="137">
        <f t="shared" ref="Y23:Y51" si="23">+X23/W23</f>
        <v>0</v>
      </c>
      <c r="Z23" s="129"/>
      <c r="AA23" s="137">
        <f t="shared" ref="AA23:AA51" si="24">+(X23+Z23)/W23</f>
        <v>0</v>
      </c>
      <c r="AB23" s="129"/>
      <c r="AC23" s="137">
        <f t="shared" ref="AC23:AC51" si="25">+(X23+Z23+AB23)/W23</f>
        <v>0</v>
      </c>
      <c r="AD23" s="131"/>
      <c r="AE23" s="139">
        <f t="shared" ref="AE23:AE51" si="26">+(X23+Z23+AB23+AD23)/W23</f>
        <v>0</v>
      </c>
      <c r="AF23" s="128">
        <v>10000</v>
      </c>
      <c r="AG23" s="252">
        <v>3410</v>
      </c>
      <c r="AH23" s="362">
        <f t="shared" ref="AH23:AH51" si="27">+AG23/AF23</f>
        <v>0.34100000000000003</v>
      </c>
      <c r="AI23" s="252">
        <v>2562</v>
      </c>
      <c r="AJ23" s="362">
        <f t="shared" ref="AJ23:AJ51" si="28">+(AG23+AI23)/AF23</f>
        <v>0.59719999999999995</v>
      </c>
      <c r="AK23" s="252">
        <v>3592</v>
      </c>
      <c r="AL23" s="362">
        <f t="shared" ref="AL23:AL51" si="29">+(AG23+AI23+AK23)/AF23</f>
        <v>0.95640000000000003</v>
      </c>
      <c r="AM23" s="346">
        <v>3246</v>
      </c>
      <c r="AN23" s="363">
        <f>+(AG23+AI23+AK23+AM23)/AF23</f>
        <v>1.2809999999999999</v>
      </c>
      <c r="AO23" s="128">
        <v>5400</v>
      </c>
      <c r="AP23" s="129"/>
      <c r="AQ23" s="345">
        <f t="shared" ref="AQ23:AQ51" si="30">+AP23/AO23</f>
        <v>0</v>
      </c>
      <c r="AR23" s="129"/>
      <c r="AS23" s="345">
        <f t="shared" ref="AS23:AS51" si="31">+(AP23+AR23)/AO23</f>
        <v>0</v>
      </c>
      <c r="AT23" s="129"/>
      <c r="AU23" s="345">
        <f t="shared" ref="AU23:AU51" si="32">+(AP23+AR23+AT23)/AO23</f>
        <v>0</v>
      </c>
      <c r="AV23" s="346"/>
      <c r="AW23" s="384">
        <f t="shared" ref="AW23:AW51" si="33">+(AP23+AR23+AT23+AV23)/AO23</f>
        <v>0</v>
      </c>
      <c r="AX23" s="389">
        <f t="shared" ref="AX23:AX32" si="34">SUM(AG23,AI23,AK23,AM23)</f>
        <v>12810</v>
      </c>
    </row>
    <row r="24" spans="1:50" ht="75" x14ac:dyDescent="0.25">
      <c r="A24" s="151">
        <v>33</v>
      </c>
      <c r="B24" s="6" t="s">
        <v>146</v>
      </c>
      <c r="C24" s="33">
        <v>4500</v>
      </c>
      <c r="D24" s="6" t="s">
        <v>147</v>
      </c>
      <c r="E24" s="6" t="s">
        <v>143</v>
      </c>
      <c r="F24" s="6" t="s">
        <v>119</v>
      </c>
      <c r="G24" s="8">
        <v>2023</v>
      </c>
      <c r="H24" s="13">
        <v>2024</v>
      </c>
      <c r="I24" s="502"/>
      <c r="J24" s="34" t="s">
        <v>145</v>
      </c>
      <c r="K24" s="67"/>
      <c r="L24" s="87" t="s">
        <v>600</v>
      </c>
      <c r="M24" s="225"/>
      <c r="N24" s="179">
        <v>3500</v>
      </c>
      <c r="O24" s="71"/>
      <c r="P24" s="85">
        <f t="shared" si="19"/>
        <v>0</v>
      </c>
      <c r="Q24" s="71"/>
      <c r="R24" s="85">
        <f t="shared" si="20"/>
        <v>0</v>
      </c>
      <c r="S24" s="71"/>
      <c r="T24" s="85">
        <f t="shared" si="21"/>
        <v>0</v>
      </c>
      <c r="U24" s="73"/>
      <c r="V24" s="164">
        <f t="shared" si="22"/>
        <v>0</v>
      </c>
      <c r="W24" s="179">
        <v>3500</v>
      </c>
      <c r="X24" s="71"/>
      <c r="Y24" s="74">
        <f t="shared" si="23"/>
        <v>0</v>
      </c>
      <c r="Z24" s="71"/>
      <c r="AA24" s="74">
        <f t="shared" si="24"/>
        <v>0</v>
      </c>
      <c r="AB24" s="71"/>
      <c r="AC24" s="74">
        <f t="shared" si="25"/>
        <v>0</v>
      </c>
      <c r="AD24" s="73"/>
      <c r="AE24" s="160">
        <f t="shared" si="26"/>
        <v>0</v>
      </c>
      <c r="AF24" s="179">
        <v>4500</v>
      </c>
      <c r="AG24" s="96">
        <v>1472</v>
      </c>
      <c r="AH24" s="343">
        <f t="shared" si="27"/>
        <v>0.32711111111111113</v>
      </c>
      <c r="AI24" s="96">
        <v>1354</v>
      </c>
      <c r="AJ24" s="343">
        <f t="shared" si="28"/>
        <v>0.628</v>
      </c>
      <c r="AK24" s="96">
        <v>1618</v>
      </c>
      <c r="AL24" s="343">
        <f t="shared" si="29"/>
        <v>0.98755555555555552</v>
      </c>
      <c r="AM24" s="344">
        <v>1482</v>
      </c>
      <c r="AN24" s="353">
        <f t="shared" ref="AN24:AN51" si="35">+(AG24+AI24+AK24+AM24)/AF24</f>
        <v>1.316888888888889</v>
      </c>
      <c r="AO24" s="179">
        <v>3500</v>
      </c>
      <c r="AP24" s="71"/>
      <c r="AQ24" s="354">
        <f t="shared" si="30"/>
        <v>0</v>
      </c>
      <c r="AR24" s="71"/>
      <c r="AS24" s="354">
        <f t="shared" si="31"/>
        <v>0</v>
      </c>
      <c r="AT24" s="71"/>
      <c r="AU24" s="354">
        <f t="shared" si="32"/>
        <v>0</v>
      </c>
      <c r="AV24" s="344"/>
      <c r="AW24" s="388">
        <f t="shared" si="33"/>
        <v>0</v>
      </c>
      <c r="AX24" s="389">
        <f t="shared" si="34"/>
        <v>5926</v>
      </c>
    </row>
    <row r="25" spans="1:50" ht="75" x14ac:dyDescent="0.25">
      <c r="A25" s="151">
        <v>34</v>
      </c>
      <c r="B25" s="6" t="s">
        <v>148</v>
      </c>
      <c r="C25" s="33">
        <v>8500</v>
      </c>
      <c r="D25" s="6" t="s">
        <v>149</v>
      </c>
      <c r="E25" s="6" t="s">
        <v>143</v>
      </c>
      <c r="F25" s="6" t="s">
        <v>119</v>
      </c>
      <c r="G25" s="8">
        <v>2023</v>
      </c>
      <c r="H25" s="13">
        <v>2024</v>
      </c>
      <c r="I25" s="502"/>
      <c r="J25" s="34" t="s">
        <v>145</v>
      </c>
      <c r="K25" s="67"/>
      <c r="L25" s="87" t="s">
        <v>600</v>
      </c>
      <c r="M25" s="225"/>
      <c r="N25" s="179">
        <v>4000</v>
      </c>
      <c r="O25" s="71"/>
      <c r="P25" s="85">
        <f t="shared" si="19"/>
        <v>0</v>
      </c>
      <c r="Q25" s="71"/>
      <c r="R25" s="85">
        <f t="shared" si="20"/>
        <v>0</v>
      </c>
      <c r="S25" s="71"/>
      <c r="T25" s="85">
        <f t="shared" si="21"/>
        <v>0</v>
      </c>
      <c r="U25" s="73"/>
      <c r="V25" s="164">
        <f t="shared" si="22"/>
        <v>0</v>
      </c>
      <c r="W25" s="179">
        <v>4000</v>
      </c>
      <c r="X25" s="71"/>
      <c r="Y25" s="74">
        <f t="shared" si="23"/>
        <v>0</v>
      </c>
      <c r="Z25" s="71"/>
      <c r="AA25" s="74">
        <f t="shared" si="24"/>
        <v>0</v>
      </c>
      <c r="AB25" s="71"/>
      <c r="AC25" s="74">
        <f t="shared" si="25"/>
        <v>0</v>
      </c>
      <c r="AD25" s="73"/>
      <c r="AE25" s="160">
        <f t="shared" si="26"/>
        <v>0</v>
      </c>
      <c r="AF25" s="179">
        <v>8500</v>
      </c>
      <c r="AG25" s="96">
        <v>2311</v>
      </c>
      <c r="AH25" s="343">
        <f t="shared" si="27"/>
        <v>0.27188235294117646</v>
      </c>
      <c r="AI25" s="96">
        <v>2872</v>
      </c>
      <c r="AJ25" s="343">
        <f t="shared" si="28"/>
        <v>0.60976470588235299</v>
      </c>
      <c r="AK25" s="96">
        <v>3183</v>
      </c>
      <c r="AL25" s="343">
        <f t="shared" si="29"/>
        <v>0.9842352941176471</v>
      </c>
      <c r="AM25" s="344">
        <v>2465</v>
      </c>
      <c r="AN25" s="353">
        <f t="shared" si="35"/>
        <v>1.2742352941176471</v>
      </c>
      <c r="AO25" s="179">
        <v>4000</v>
      </c>
      <c r="AP25" s="71"/>
      <c r="AQ25" s="354">
        <f t="shared" si="30"/>
        <v>0</v>
      </c>
      <c r="AR25" s="71"/>
      <c r="AS25" s="354">
        <f t="shared" si="31"/>
        <v>0</v>
      </c>
      <c r="AT25" s="71"/>
      <c r="AU25" s="354">
        <f t="shared" si="32"/>
        <v>0</v>
      </c>
      <c r="AV25" s="344"/>
      <c r="AW25" s="388">
        <f t="shared" si="33"/>
        <v>0</v>
      </c>
      <c r="AX25" s="389">
        <f t="shared" si="34"/>
        <v>10831</v>
      </c>
    </row>
    <row r="26" spans="1:50" ht="75" x14ac:dyDescent="0.25">
      <c r="A26" s="151">
        <v>35</v>
      </c>
      <c r="B26" s="6" t="s">
        <v>150</v>
      </c>
      <c r="C26" s="33">
        <v>4000</v>
      </c>
      <c r="D26" s="6" t="s">
        <v>151</v>
      </c>
      <c r="E26" s="6" t="s">
        <v>143</v>
      </c>
      <c r="F26" s="6" t="s">
        <v>119</v>
      </c>
      <c r="G26" s="8">
        <v>2023</v>
      </c>
      <c r="H26" s="13">
        <v>2024</v>
      </c>
      <c r="I26" s="502"/>
      <c r="J26" s="34" t="s">
        <v>145</v>
      </c>
      <c r="K26" s="67"/>
      <c r="L26" s="87" t="s">
        <v>600</v>
      </c>
      <c r="M26" s="225"/>
      <c r="N26" s="179">
        <v>2000</v>
      </c>
      <c r="O26" s="71"/>
      <c r="P26" s="85">
        <f t="shared" si="19"/>
        <v>0</v>
      </c>
      <c r="Q26" s="71"/>
      <c r="R26" s="85">
        <f t="shared" si="20"/>
        <v>0</v>
      </c>
      <c r="S26" s="71"/>
      <c r="T26" s="85">
        <f t="shared" si="21"/>
        <v>0</v>
      </c>
      <c r="U26" s="73"/>
      <c r="V26" s="164">
        <f t="shared" si="22"/>
        <v>0</v>
      </c>
      <c r="W26" s="179">
        <v>2000</v>
      </c>
      <c r="X26" s="71"/>
      <c r="Y26" s="74">
        <f t="shared" si="23"/>
        <v>0</v>
      </c>
      <c r="Z26" s="71"/>
      <c r="AA26" s="74">
        <f t="shared" si="24"/>
        <v>0</v>
      </c>
      <c r="AB26" s="71"/>
      <c r="AC26" s="74">
        <f t="shared" si="25"/>
        <v>0</v>
      </c>
      <c r="AD26" s="73"/>
      <c r="AE26" s="160">
        <f t="shared" si="26"/>
        <v>0</v>
      </c>
      <c r="AF26" s="179">
        <v>4000</v>
      </c>
      <c r="AG26" s="96">
        <v>1031</v>
      </c>
      <c r="AH26" s="343">
        <f t="shared" si="27"/>
        <v>0.25774999999999998</v>
      </c>
      <c r="AI26" s="96">
        <v>968</v>
      </c>
      <c r="AJ26" s="343">
        <f t="shared" si="28"/>
        <v>0.49975000000000003</v>
      </c>
      <c r="AK26" s="96">
        <v>1019</v>
      </c>
      <c r="AL26" s="343">
        <f t="shared" si="29"/>
        <v>0.75449999999999995</v>
      </c>
      <c r="AM26" s="344">
        <v>921</v>
      </c>
      <c r="AN26" s="353">
        <f t="shared" si="35"/>
        <v>0.98475000000000001</v>
      </c>
      <c r="AO26" s="179">
        <v>2000</v>
      </c>
      <c r="AP26" s="71"/>
      <c r="AQ26" s="354">
        <f t="shared" si="30"/>
        <v>0</v>
      </c>
      <c r="AR26" s="71"/>
      <c r="AS26" s="354">
        <f t="shared" si="31"/>
        <v>0</v>
      </c>
      <c r="AT26" s="71"/>
      <c r="AU26" s="354">
        <f t="shared" si="32"/>
        <v>0</v>
      </c>
      <c r="AV26" s="344"/>
      <c r="AW26" s="388">
        <f t="shared" si="33"/>
        <v>0</v>
      </c>
      <c r="AX26" s="389">
        <f t="shared" si="34"/>
        <v>3939</v>
      </c>
    </row>
    <row r="27" spans="1:50" ht="75" x14ac:dyDescent="0.25">
      <c r="A27" s="151">
        <v>36</v>
      </c>
      <c r="B27" s="6" t="s">
        <v>152</v>
      </c>
      <c r="C27" s="33">
        <v>3000</v>
      </c>
      <c r="D27" s="6" t="s">
        <v>153</v>
      </c>
      <c r="E27" s="6" t="s">
        <v>143</v>
      </c>
      <c r="F27" s="6" t="s">
        <v>119</v>
      </c>
      <c r="G27" s="8">
        <v>2023</v>
      </c>
      <c r="H27" s="13">
        <v>2024</v>
      </c>
      <c r="I27" s="502"/>
      <c r="J27" s="34" t="s">
        <v>145</v>
      </c>
      <c r="K27" s="67"/>
      <c r="L27" s="87" t="s">
        <v>600</v>
      </c>
      <c r="M27" s="225"/>
      <c r="N27" s="179">
        <v>2000</v>
      </c>
      <c r="O27" s="71"/>
      <c r="P27" s="85">
        <f t="shared" si="19"/>
        <v>0</v>
      </c>
      <c r="Q27" s="71"/>
      <c r="R27" s="85">
        <f t="shared" si="20"/>
        <v>0</v>
      </c>
      <c r="S27" s="71"/>
      <c r="T27" s="85">
        <f t="shared" si="21"/>
        <v>0</v>
      </c>
      <c r="U27" s="73"/>
      <c r="V27" s="164">
        <f t="shared" si="22"/>
        <v>0</v>
      </c>
      <c r="W27" s="179">
        <v>2000</v>
      </c>
      <c r="X27" s="71"/>
      <c r="Y27" s="74">
        <f t="shared" si="23"/>
        <v>0</v>
      </c>
      <c r="Z27" s="71"/>
      <c r="AA27" s="74">
        <f t="shared" si="24"/>
        <v>0</v>
      </c>
      <c r="AB27" s="71"/>
      <c r="AC27" s="74">
        <f t="shared" si="25"/>
        <v>0</v>
      </c>
      <c r="AD27" s="73"/>
      <c r="AE27" s="160">
        <f t="shared" si="26"/>
        <v>0</v>
      </c>
      <c r="AF27" s="179">
        <v>3000</v>
      </c>
      <c r="AG27" s="96">
        <v>949</v>
      </c>
      <c r="AH27" s="343">
        <f t="shared" si="27"/>
        <v>0.31633333333333336</v>
      </c>
      <c r="AI27" s="96">
        <v>1127</v>
      </c>
      <c r="AJ27" s="343">
        <f t="shared" si="28"/>
        <v>0.69199999999999995</v>
      </c>
      <c r="AK27" s="96">
        <v>1483</v>
      </c>
      <c r="AL27" s="343">
        <f t="shared" si="29"/>
        <v>1.1863333333333332</v>
      </c>
      <c r="AM27" s="344">
        <v>1259</v>
      </c>
      <c r="AN27" s="353">
        <f t="shared" si="35"/>
        <v>1.6060000000000001</v>
      </c>
      <c r="AO27" s="179">
        <v>2000</v>
      </c>
      <c r="AP27" s="71"/>
      <c r="AQ27" s="354">
        <f t="shared" si="30"/>
        <v>0</v>
      </c>
      <c r="AR27" s="71"/>
      <c r="AS27" s="354">
        <f t="shared" si="31"/>
        <v>0</v>
      </c>
      <c r="AT27" s="71"/>
      <c r="AU27" s="354">
        <f t="shared" si="32"/>
        <v>0</v>
      </c>
      <c r="AV27" s="344"/>
      <c r="AW27" s="388">
        <f t="shared" si="33"/>
        <v>0</v>
      </c>
      <c r="AX27" s="389">
        <f t="shared" si="34"/>
        <v>4818</v>
      </c>
    </row>
    <row r="28" spans="1:50" ht="75" x14ac:dyDescent="0.25">
      <c r="A28" s="151">
        <v>37</v>
      </c>
      <c r="B28" s="6" t="s">
        <v>154</v>
      </c>
      <c r="C28" s="33">
        <v>2500</v>
      </c>
      <c r="D28" s="6" t="s">
        <v>155</v>
      </c>
      <c r="E28" s="6" t="s">
        <v>143</v>
      </c>
      <c r="F28" s="6" t="s">
        <v>119</v>
      </c>
      <c r="G28" s="8">
        <v>2023</v>
      </c>
      <c r="H28" s="13">
        <v>2024</v>
      </c>
      <c r="I28" s="502"/>
      <c r="J28" s="34" t="s">
        <v>145</v>
      </c>
      <c r="K28" s="67"/>
      <c r="L28" s="87" t="s">
        <v>600</v>
      </c>
      <c r="M28" s="225"/>
      <c r="N28" s="179">
        <v>1800</v>
      </c>
      <c r="O28" s="71"/>
      <c r="P28" s="85">
        <f t="shared" si="19"/>
        <v>0</v>
      </c>
      <c r="Q28" s="71"/>
      <c r="R28" s="85">
        <f t="shared" si="20"/>
        <v>0</v>
      </c>
      <c r="S28" s="71"/>
      <c r="T28" s="85">
        <f t="shared" si="21"/>
        <v>0</v>
      </c>
      <c r="U28" s="73"/>
      <c r="V28" s="164">
        <f t="shared" si="22"/>
        <v>0</v>
      </c>
      <c r="W28" s="179">
        <v>1800</v>
      </c>
      <c r="X28" s="71"/>
      <c r="Y28" s="74">
        <f t="shared" si="23"/>
        <v>0</v>
      </c>
      <c r="Z28" s="71"/>
      <c r="AA28" s="74">
        <f t="shared" si="24"/>
        <v>0</v>
      </c>
      <c r="AB28" s="71"/>
      <c r="AC28" s="74">
        <f t="shared" si="25"/>
        <v>0</v>
      </c>
      <c r="AD28" s="73"/>
      <c r="AE28" s="160">
        <f t="shared" si="26"/>
        <v>0</v>
      </c>
      <c r="AF28" s="179">
        <v>2500</v>
      </c>
      <c r="AG28" s="96">
        <v>657</v>
      </c>
      <c r="AH28" s="343">
        <f t="shared" si="27"/>
        <v>0.26279999999999998</v>
      </c>
      <c r="AI28" s="96">
        <v>644</v>
      </c>
      <c r="AJ28" s="343">
        <f t="shared" si="28"/>
        <v>0.52039999999999997</v>
      </c>
      <c r="AK28" s="96">
        <v>662</v>
      </c>
      <c r="AL28" s="343">
        <f t="shared" si="29"/>
        <v>0.78520000000000001</v>
      </c>
      <c r="AM28" s="344">
        <v>629</v>
      </c>
      <c r="AN28" s="353">
        <f t="shared" si="35"/>
        <v>1.0367999999999999</v>
      </c>
      <c r="AO28" s="179">
        <v>1800</v>
      </c>
      <c r="AP28" s="71"/>
      <c r="AQ28" s="354">
        <f t="shared" si="30"/>
        <v>0</v>
      </c>
      <c r="AR28" s="71"/>
      <c r="AS28" s="354">
        <f t="shared" si="31"/>
        <v>0</v>
      </c>
      <c r="AT28" s="71"/>
      <c r="AU28" s="354">
        <f t="shared" si="32"/>
        <v>0</v>
      </c>
      <c r="AV28" s="344"/>
      <c r="AW28" s="388">
        <f t="shared" si="33"/>
        <v>0</v>
      </c>
      <c r="AX28" s="389">
        <f t="shared" si="34"/>
        <v>2592</v>
      </c>
    </row>
    <row r="29" spans="1:50" ht="75" x14ac:dyDescent="0.25">
      <c r="A29" s="151">
        <v>38</v>
      </c>
      <c r="B29" s="6" t="s">
        <v>156</v>
      </c>
      <c r="C29" s="33">
        <v>500</v>
      </c>
      <c r="D29" s="6" t="s">
        <v>157</v>
      </c>
      <c r="E29" s="6" t="s">
        <v>143</v>
      </c>
      <c r="F29" s="6" t="s">
        <v>119</v>
      </c>
      <c r="G29" s="8">
        <v>2023</v>
      </c>
      <c r="H29" s="13">
        <v>2024</v>
      </c>
      <c r="I29" s="502"/>
      <c r="J29" s="34" t="s">
        <v>145</v>
      </c>
      <c r="K29" s="67"/>
      <c r="L29" s="87" t="s">
        <v>600</v>
      </c>
      <c r="M29" s="225"/>
      <c r="N29" s="179">
        <v>300</v>
      </c>
      <c r="O29" s="71"/>
      <c r="P29" s="85">
        <f t="shared" si="19"/>
        <v>0</v>
      </c>
      <c r="Q29" s="71"/>
      <c r="R29" s="85">
        <f t="shared" si="20"/>
        <v>0</v>
      </c>
      <c r="S29" s="71"/>
      <c r="T29" s="85">
        <f t="shared" si="21"/>
        <v>0</v>
      </c>
      <c r="U29" s="73"/>
      <c r="V29" s="164">
        <f t="shared" si="22"/>
        <v>0</v>
      </c>
      <c r="W29" s="179">
        <v>300</v>
      </c>
      <c r="X29" s="71"/>
      <c r="Y29" s="74">
        <f t="shared" si="23"/>
        <v>0</v>
      </c>
      <c r="Z29" s="71"/>
      <c r="AA29" s="74">
        <f t="shared" si="24"/>
        <v>0</v>
      </c>
      <c r="AB29" s="71"/>
      <c r="AC29" s="74">
        <f t="shared" si="25"/>
        <v>0</v>
      </c>
      <c r="AD29" s="73"/>
      <c r="AE29" s="160">
        <f t="shared" si="26"/>
        <v>0</v>
      </c>
      <c r="AF29" s="179">
        <v>500</v>
      </c>
      <c r="AG29" s="96">
        <v>192</v>
      </c>
      <c r="AH29" s="343">
        <f t="shared" si="27"/>
        <v>0.38400000000000001</v>
      </c>
      <c r="AI29" s="96">
        <v>447</v>
      </c>
      <c r="AJ29" s="343">
        <f t="shared" si="28"/>
        <v>1.278</v>
      </c>
      <c r="AK29" s="96">
        <v>341</v>
      </c>
      <c r="AL29" s="343">
        <f t="shared" si="29"/>
        <v>1.96</v>
      </c>
      <c r="AM29" s="344">
        <v>443</v>
      </c>
      <c r="AN29" s="353">
        <f t="shared" si="35"/>
        <v>2.8460000000000001</v>
      </c>
      <c r="AO29" s="179">
        <v>300</v>
      </c>
      <c r="AP29" s="71"/>
      <c r="AQ29" s="354">
        <f t="shared" si="30"/>
        <v>0</v>
      </c>
      <c r="AR29" s="71"/>
      <c r="AS29" s="354">
        <f t="shared" si="31"/>
        <v>0</v>
      </c>
      <c r="AT29" s="71"/>
      <c r="AU29" s="354">
        <f t="shared" si="32"/>
        <v>0</v>
      </c>
      <c r="AV29" s="344"/>
      <c r="AW29" s="388">
        <f t="shared" si="33"/>
        <v>0</v>
      </c>
      <c r="AX29" s="389">
        <f t="shared" si="34"/>
        <v>1423</v>
      </c>
    </row>
    <row r="30" spans="1:50" ht="75" x14ac:dyDescent="0.25">
      <c r="A30" s="151">
        <v>39</v>
      </c>
      <c r="B30" s="6" t="s">
        <v>158</v>
      </c>
      <c r="C30" s="33">
        <v>1500</v>
      </c>
      <c r="D30" s="6" t="s">
        <v>159</v>
      </c>
      <c r="E30" s="6" t="s">
        <v>143</v>
      </c>
      <c r="F30" s="6" t="s">
        <v>119</v>
      </c>
      <c r="G30" s="8">
        <v>2023</v>
      </c>
      <c r="H30" s="13">
        <v>2024</v>
      </c>
      <c r="I30" s="502"/>
      <c r="J30" s="34" t="s">
        <v>145</v>
      </c>
      <c r="K30" s="67"/>
      <c r="L30" s="87" t="s">
        <v>600</v>
      </c>
      <c r="M30" s="225"/>
      <c r="N30" s="179">
        <v>300</v>
      </c>
      <c r="O30" s="71"/>
      <c r="P30" s="85">
        <f t="shared" si="19"/>
        <v>0</v>
      </c>
      <c r="Q30" s="71"/>
      <c r="R30" s="85">
        <f t="shared" si="20"/>
        <v>0</v>
      </c>
      <c r="S30" s="71"/>
      <c r="T30" s="85">
        <f t="shared" si="21"/>
        <v>0</v>
      </c>
      <c r="U30" s="73"/>
      <c r="V30" s="164">
        <f t="shared" si="22"/>
        <v>0</v>
      </c>
      <c r="W30" s="179">
        <v>300</v>
      </c>
      <c r="X30" s="71"/>
      <c r="Y30" s="74">
        <f t="shared" si="23"/>
        <v>0</v>
      </c>
      <c r="Z30" s="71"/>
      <c r="AA30" s="74">
        <f t="shared" si="24"/>
        <v>0</v>
      </c>
      <c r="AB30" s="71"/>
      <c r="AC30" s="74">
        <f t="shared" si="25"/>
        <v>0</v>
      </c>
      <c r="AD30" s="73"/>
      <c r="AE30" s="160">
        <f t="shared" si="26"/>
        <v>0</v>
      </c>
      <c r="AF30" s="179">
        <v>1500</v>
      </c>
      <c r="AG30" s="96">
        <v>522</v>
      </c>
      <c r="AH30" s="343">
        <f t="shared" si="27"/>
        <v>0.34799999999999998</v>
      </c>
      <c r="AI30" s="96">
        <v>485</v>
      </c>
      <c r="AJ30" s="343">
        <f t="shared" si="28"/>
        <v>0.67133333333333334</v>
      </c>
      <c r="AK30" s="96">
        <v>531</v>
      </c>
      <c r="AL30" s="343">
        <f t="shared" si="29"/>
        <v>1.0253333333333334</v>
      </c>
      <c r="AM30" s="344">
        <v>427</v>
      </c>
      <c r="AN30" s="353">
        <f t="shared" si="35"/>
        <v>1.31</v>
      </c>
      <c r="AO30" s="179">
        <v>300</v>
      </c>
      <c r="AP30" s="71"/>
      <c r="AQ30" s="354">
        <f t="shared" si="30"/>
        <v>0</v>
      </c>
      <c r="AR30" s="71"/>
      <c r="AS30" s="354">
        <f t="shared" si="31"/>
        <v>0</v>
      </c>
      <c r="AT30" s="71"/>
      <c r="AU30" s="354">
        <f t="shared" si="32"/>
        <v>0</v>
      </c>
      <c r="AV30" s="344"/>
      <c r="AW30" s="388">
        <f t="shared" si="33"/>
        <v>0</v>
      </c>
      <c r="AX30" s="389">
        <f>SUM(AG30,AI30,AK30,AM30)</f>
        <v>1965</v>
      </c>
    </row>
    <row r="31" spans="1:50" ht="75" x14ac:dyDescent="0.25">
      <c r="A31" s="151">
        <v>40</v>
      </c>
      <c r="B31" s="6" t="s">
        <v>160</v>
      </c>
      <c r="C31" s="33">
        <v>500</v>
      </c>
      <c r="D31" s="6" t="s">
        <v>161</v>
      </c>
      <c r="E31" s="6" t="s">
        <v>143</v>
      </c>
      <c r="F31" s="6" t="s">
        <v>119</v>
      </c>
      <c r="G31" s="8">
        <v>2023</v>
      </c>
      <c r="H31" s="13">
        <v>2024</v>
      </c>
      <c r="I31" s="502"/>
      <c r="J31" s="34" t="s">
        <v>145</v>
      </c>
      <c r="K31" s="67"/>
      <c r="L31" s="87" t="s">
        <v>600</v>
      </c>
      <c r="M31" s="225"/>
      <c r="N31" s="179">
        <v>500</v>
      </c>
      <c r="O31" s="71"/>
      <c r="P31" s="85">
        <f t="shared" si="19"/>
        <v>0</v>
      </c>
      <c r="Q31" s="71"/>
      <c r="R31" s="85">
        <f t="shared" si="20"/>
        <v>0</v>
      </c>
      <c r="S31" s="71"/>
      <c r="T31" s="85">
        <f t="shared" si="21"/>
        <v>0</v>
      </c>
      <c r="U31" s="73"/>
      <c r="V31" s="164">
        <f t="shared" si="22"/>
        <v>0</v>
      </c>
      <c r="W31" s="179">
        <v>500</v>
      </c>
      <c r="X31" s="71"/>
      <c r="Y31" s="74">
        <f t="shared" si="23"/>
        <v>0</v>
      </c>
      <c r="Z31" s="71"/>
      <c r="AA31" s="74">
        <f t="shared" si="24"/>
        <v>0</v>
      </c>
      <c r="AB31" s="71"/>
      <c r="AC31" s="74">
        <f t="shared" si="25"/>
        <v>0</v>
      </c>
      <c r="AD31" s="73"/>
      <c r="AE31" s="160">
        <f t="shared" si="26"/>
        <v>0</v>
      </c>
      <c r="AF31" s="179">
        <v>500</v>
      </c>
      <c r="AG31" s="96">
        <v>173</v>
      </c>
      <c r="AH31" s="343">
        <f t="shared" si="27"/>
        <v>0.34599999999999997</v>
      </c>
      <c r="AI31" s="96">
        <v>504</v>
      </c>
      <c r="AJ31" s="343">
        <f t="shared" si="28"/>
        <v>1.3540000000000001</v>
      </c>
      <c r="AK31" s="96">
        <v>209</v>
      </c>
      <c r="AL31" s="343">
        <f t="shared" si="29"/>
        <v>1.772</v>
      </c>
      <c r="AM31" s="344">
        <v>283</v>
      </c>
      <c r="AN31" s="353">
        <f t="shared" si="35"/>
        <v>2.3380000000000001</v>
      </c>
      <c r="AO31" s="179">
        <v>500</v>
      </c>
      <c r="AP31" s="71"/>
      <c r="AQ31" s="354">
        <f t="shared" si="30"/>
        <v>0</v>
      </c>
      <c r="AR31" s="71"/>
      <c r="AS31" s="354">
        <f t="shared" si="31"/>
        <v>0</v>
      </c>
      <c r="AT31" s="71"/>
      <c r="AU31" s="354">
        <f t="shared" si="32"/>
        <v>0</v>
      </c>
      <c r="AV31" s="344"/>
      <c r="AW31" s="388">
        <f t="shared" si="33"/>
        <v>0</v>
      </c>
      <c r="AX31" s="389">
        <f t="shared" si="34"/>
        <v>1169</v>
      </c>
    </row>
    <row r="32" spans="1:50" ht="75" x14ac:dyDescent="0.25">
      <c r="A32" s="151">
        <v>41</v>
      </c>
      <c r="B32" s="6" t="s">
        <v>162</v>
      </c>
      <c r="C32" s="33">
        <v>3000</v>
      </c>
      <c r="D32" s="6" t="s">
        <v>163</v>
      </c>
      <c r="E32" s="6" t="s">
        <v>143</v>
      </c>
      <c r="F32" s="6" t="s">
        <v>119</v>
      </c>
      <c r="G32" s="8">
        <v>2023</v>
      </c>
      <c r="H32" s="13">
        <v>2024</v>
      </c>
      <c r="I32" s="502"/>
      <c r="J32" s="34" t="s">
        <v>145</v>
      </c>
      <c r="K32" s="67"/>
      <c r="L32" s="87" t="s">
        <v>600</v>
      </c>
      <c r="M32" s="225"/>
      <c r="N32" s="179">
        <v>300</v>
      </c>
      <c r="O32" s="71"/>
      <c r="P32" s="85">
        <f t="shared" si="19"/>
        <v>0</v>
      </c>
      <c r="Q32" s="71"/>
      <c r="R32" s="85">
        <f t="shared" si="20"/>
        <v>0</v>
      </c>
      <c r="S32" s="71"/>
      <c r="T32" s="85">
        <f t="shared" si="21"/>
        <v>0</v>
      </c>
      <c r="U32" s="73"/>
      <c r="V32" s="164">
        <f t="shared" si="22"/>
        <v>0</v>
      </c>
      <c r="W32" s="179">
        <v>300</v>
      </c>
      <c r="X32" s="71"/>
      <c r="Y32" s="74">
        <f t="shared" si="23"/>
        <v>0</v>
      </c>
      <c r="Z32" s="71"/>
      <c r="AA32" s="74">
        <f t="shared" si="24"/>
        <v>0</v>
      </c>
      <c r="AB32" s="71"/>
      <c r="AC32" s="74">
        <f t="shared" si="25"/>
        <v>0</v>
      </c>
      <c r="AD32" s="73"/>
      <c r="AE32" s="160">
        <f t="shared" si="26"/>
        <v>0</v>
      </c>
      <c r="AF32" s="179">
        <v>3000</v>
      </c>
      <c r="AG32" s="96">
        <v>792</v>
      </c>
      <c r="AH32" s="343">
        <f t="shared" si="27"/>
        <v>0.26400000000000001</v>
      </c>
      <c r="AI32" s="96">
        <v>832</v>
      </c>
      <c r="AJ32" s="343">
        <f t="shared" si="28"/>
        <v>0.54133333333333333</v>
      </c>
      <c r="AK32" s="96">
        <v>838</v>
      </c>
      <c r="AL32" s="343">
        <f t="shared" si="29"/>
        <v>0.82066666666666666</v>
      </c>
      <c r="AM32" s="344">
        <v>638</v>
      </c>
      <c r="AN32" s="353">
        <f t="shared" si="35"/>
        <v>1.0333333333333334</v>
      </c>
      <c r="AO32" s="179">
        <v>300</v>
      </c>
      <c r="AP32" s="71"/>
      <c r="AQ32" s="354">
        <f t="shared" si="30"/>
        <v>0</v>
      </c>
      <c r="AR32" s="71"/>
      <c r="AS32" s="354">
        <f t="shared" si="31"/>
        <v>0</v>
      </c>
      <c r="AT32" s="71"/>
      <c r="AU32" s="354">
        <f t="shared" si="32"/>
        <v>0</v>
      </c>
      <c r="AV32" s="344"/>
      <c r="AW32" s="388">
        <f t="shared" si="33"/>
        <v>0</v>
      </c>
      <c r="AX32" s="391">
        <f t="shared" si="34"/>
        <v>3100</v>
      </c>
    </row>
    <row r="33" spans="1:52" ht="75" x14ac:dyDescent="0.25">
      <c r="A33" s="151">
        <v>42</v>
      </c>
      <c r="B33" s="6" t="s">
        <v>164</v>
      </c>
      <c r="C33" s="6" t="s">
        <v>165</v>
      </c>
      <c r="D33" s="6" t="s">
        <v>166</v>
      </c>
      <c r="E33" s="6" t="s">
        <v>167</v>
      </c>
      <c r="F33" s="6" t="s">
        <v>119</v>
      </c>
      <c r="G33" s="8">
        <v>2023</v>
      </c>
      <c r="H33" s="13">
        <v>2024</v>
      </c>
      <c r="I33" s="502"/>
      <c r="J33" s="34" t="s">
        <v>145</v>
      </c>
      <c r="K33" s="67"/>
      <c r="L33" s="87" t="s">
        <v>600</v>
      </c>
      <c r="M33" s="225"/>
      <c r="N33" s="179">
        <v>1500</v>
      </c>
      <c r="O33" s="71"/>
      <c r="P33" s="85">
        <f t="shared" si="19"/>
        <v>0</v>
      </c>
      <c r="Q33" s="71"/>
      <c r="R33" s="85">
        <f t="shared" si="20"/>
        <v>0</v>
      </c>
      <c r="S33" s="71"/>
      <c r="T33" s="85">
        <f t="shared" si="21"/>
        <v>0</v>
      </c>
      <c r="U33" s="73"/>
      <c r="V33" s="164">
        <f t="shared" si="22"/>
        <v>0</v>
      </c>
      <c r="W33" s="179">
        <v>1500</v>
      </c>
      <c r="X33" s="71"/>
      <c r="Y33" s="74">
        <f t="shared" si="23"/>
        <v>0</v>
      </c>
      <c r="Z33" s="71"/>
      <c r="AA33" s="74">
        <f t="shared" si="24"/>
        <v>0</v>
      </c>
      <c r="AB33" s="71"/>
      <c r="AC33" s="74">
        <f t="shared" si="25"/>
        <v>0</v>
      </c>
      <c r="AD33" s="73"/>
      <c r="AE33" s="160">
        <f t="shared" si="26"/>
        <v>0</v>
      </c>
      <c r="AF33" s="179">
        <v>15</v>
      </c>
      <c r="AG33" s="339">
        <v>13</v>
      </c>
      <c r="AH33" s="343">
        <f t="shared" si="27"/>
        <v>0.8666666666666667</v>
      </c>
      <c r="AI33" s="339">
        <v>10</v>
      </c>
      <c r="AJ33" s="343">
        <f t="shared" si="28"/>
        <v>1.5333333333333334</v>
      </c>
      <c r="AK33" s="339">
        <v>16</v>
      </c>
      <c r="AL33" s="343">
        <f t="shared" si="29"/>
        <v>2.6</v>
      </c>
      <c r="AM33" s="365">
        <v>8</v>
      </c>
      <c r="AN33" s="353">
        <f>+(AG33+AI33+AK33+AM33)/AF33</f>
        <v>3.1333333333333333</v>
      </c>
      <c r="AO33" s="179">
        <v>1500</v>
      </c>
      <c r="AP33" s="71"/>
      <c r="AQ33" s="354">
        <f t="shared" si="30"/>
        <v>0</v>
      </c>
      <c r="AR33" s="71"/>
      <c r="AS33" s="354">
        <f t="shared" si="31"/>
        <v>0</v>
      </c>
      <c r="AT33" s="71"/>
      <c r="AU33" s="354">
        <f t="shared" si="32"/>
        <v>0</v>
      </c>
      <c r="AV33" s="344"/>
      <c r="AW33" s="388">
        <f t="shared" si="33"/>
        <v>0</v>
      </c>
      <c r="AX33" s="390">
        <v>25508</v>
      </c>
      <c r="AY33" s="348">
        <v>2298</v>
      </c>
      <c r="AZ33" s="386">
        <f>AX33/AY33</f>
        <v>11.100087032201914</v>
      </c>
    </row>
    <row r="34" spans="1:52" ht="75.75" thickBot="1" x14ac:dyDescent="0.3">
      <c r="A34" s="151">
        <v>43</v>
      </c>
      <c r="B34" s="6" t="s">
        <v>168</v>
      </c>
      <c r="C34" s="6" t="s">
        <v>169</v>
      </c>
      <c r="D34" s="6" t="s">
        <v>170</v>
      </c>
      <c r="E34" s="6" t="s">
        <v>171</v>
      </c>
      <c r="F34" s="6" t="s">
        <v>119</v>
      </c>
      <c r="G34" s="8">
        <v>2023</v>
      </c>
      <c r="H34" s="13">
        <v>2024</v>
      </c>
      <c r="I34" s="502"/>
      <c r="J34" s="34" t="s">
        <v>145</v>
      </c>
      <c r="K34" s="67"/>
      <c r="L34" s="87" t="s">
        <v>600</v>
      </c>
      <c r="M34" s="225"/>
      <c r="N34" s="179">
        <v>100</v>
      </c>
      <c r="O34" s="71"/>
      <c r="P34" s="85">
        <f t="shared" si="19"/>
        <v>0</v>
      </c>
      <c r="Q34" s="71"/>
      <c r="R34" s="85">
        <f t="shared" si="20"/>
        <v>0</v>
      </c>
      <c r="S34" s="71"/>
      <c r="T34" s="85">
        <f t="shared" si="21"/>
        <v>0</v>
      </c>
      <c r="U34" s="73"/>
      <c r="V34" s="164">
        <f t="shared" si="22"/>
        <v>0</v>
      </c>
      <c r="W34" s="179">
        <v>100</v>
      </c>
      <c r="X34" s="71"/>
      <c r="Y34" s="74">
        <f t="shared" si="23"/>
        <v>0</v>
      </c>
      <c r="Z34" s="71"/>
      <c r="AA34" s="74">
        <f t="shared" si="24"/>
        <v>0</v>
      </c>
      <c r="AB34" s="71"/>
      <c r="AC34" s="74">
        <f t="shared" si="25"/>
        <v>0</v>
      </c>
      <c r="AD34" s="73"/>
      <c r="AE34" s="160">
        <f t="shared" si="26"/>
        <v>0</v>
      </c>
      <c r="AF34" s="179">
        <v>5</v>
      </c>
      <c r="AG34" s="96">
        <v>7</v>
      </c>
      <c r="AH34" s="343">
        <f t="shared" si="27"/>
        <v>1.4</v>
      </c>
      <c r="AI34" s="96">
        <v>9</v>
      </c>
      <c r="AJ34" s="343">
        <f t="shared" si="28"/>
        <v>3.2</v>
      </c>
      <c r="AK34" s="96">
        <v>10</v>
      </c>
      <c r="AL34" s="343">
        <f t="shared" si="29"/>
        <v>5.2</v>
      </c>
      <c r="AM34" s="344">
        <v>5</v>
      </c>
      <c r="AN34" s="353">
        <f t="shared" si="35"/>
        <v>6.2</v>
      </c>
      <c r="AO34" s="179">
        <v>100</v>
      </c>
      <c r="AP34" s="71"/>
      <c r="AQ34" s="354">
        <f t="shared" si="30"/>
        <v>0</v>
      </c>
      <c r="AR34" s="71"/>
      <c r="AS34" s="354">
        <f t="shared" si="31"/>
        <v>0</v>
      </c>
      <c r="AT34" s="71"/>
      <c r="AU34" s="354">
        <f t="shared" si="32"/>
        <v>0</v>
      </c>
      <c r="AV34" s="344"/>
      <c r="AW34" s="388">
        <f t="shared" si="33"/>
        <v>0</v>
      </c>
      <c r="AX34" s="390">
        <v>14639</v>
      </c>
      <c r="AY34" s="348">
        <v>1712</v>
      </c>
      <c r="AZ34" s="392">
        <f>AX34/AY34</f>
        <v>8.5508177570093462</v>
      </c>
    </row>
    <row r="35" spans="1:52" ht="75.75" thickBot="1" x14ac:dyDescent="0.3">
      <c r="A35" s="151">
        <v>44</v>
      </c>
      <c r="B35" s="6" t="s">
        <v>172</v>
      </c>
      <c r="C35" s="6" t="s">
        <v>165</v>
      </c>
      <c r="D35" s="6" t="s">
        <v>173</v>
      </c>
      <c r="E35" s="6" t="s">
        <v>118</v>
      </c>
      <c r="F35" s="6" t="s">
        <v>119</v>
      </c>
      <c r="G35" s="8">
        <v>2023</v>
      </c>
      <c r="H35" s="13">
        <v>2024</v>
      </c>
      <c r="I35" s="502"/>
      <c r="J35" s="34" t="s">
        <v>145</v>
      </c>
      <c r="K35" s="67"/>
      <c r="L35" s="87" t="s">
        <v>600</v>
      </c>
      <c r="M35" s="225"/>
      <c r="N35" s="179">
        <v>15</v>
      </c>
      <c r="O35" s="129"/>
      <c r="P35" s="130" t="e">
        <f>+N35/O35</f>
        <v>#DIV/0!</v>
      </c>
      <c r="Q35" s="129"/>
      <c r="R35" s="130" t="e">
        <f>+N35/Q35</f>
        <v>#DIV/0!</v>
      </c>
      <c r="S35" s="129"/>
      <c r="T35" s="130" t="e">
        <f>+N35/S35</f>
        <v>#DIV/0!</v>
      </c>
      <c r="U35" s="131"/>
      <c r="V35" s="132" t="e">
        <f>+N35/U35</f>
        <v>#DIV/0!</v>
      </c>
      <c r="W35" s="179">
        <v>15</v>
      </c>
      <c r="X35" s="71"/>
      <c r="Y35" s="74">
        <f t="shared" si="23"/>
        <v>0</v>
      </c>
      <c r="Z35" s="71"/>
      <c r="AA35" s="74">
        <f t="shared" si="24"/>
        <v>0</v>
      </c>
      <c r="AB35" s="71"/>
      <c r="AC35" s="74">
        <f t="shared" si="25"/>
        <v>0</v>
      </c>
      <c r="AD35" s="73"/>
      <c r="AE35" s="160">
        <f t="shared" si="26"/>
        <v>0</v>
      </c>
      <c r="AF35" s="179">
        <v>15</v>
      </c>
      <c r="AG35" s="96">
        <v>4</v>
      </c>
      <c r="AH35" s="343">
        <f t="shared" si="27"/>
        <v>0.26666666666666666</v>
      </c>
      <c r="AI35" s="96">
        <v>6</v>
      </c>
      <c r="AJ35" s="343">
        <f t="shared" si="28"/>
        <v>0.66666666666666663</v>
      </c>
      <c r="AK35" s="96">
        <v>7</v>
      </c>
      <c r="AL35" s="343">
        <f t="shared" si="29"/>
        <v>1.1333333333333333</v>
      </c>
      <c r="AM35" s="344">
        <v>5</v>
      </c>
      <c r="AN35" s="353">
        <f t="shared" si="35"/>
        <v>1.4666666666666666</v>
      </c>
      <c r="AO35" s="179">
        <v>15</v>
      </c>
      <c r="AP35" s="71"/>
      <c r="AQ35" s="354">
        <f t="shared" si="30"/>
        <v>0</v>
      </c>
      <c r="AR35" s="71"/>
      <c r="AS35" s="354">
        <f t="shared" si="31"/>
        <v>0</v>
      </c>
      <c r="AT35" s="71"/>
      <c r="AU35" s="354">
        <f t="shared" si="32"/>
        <v>0</v>
      </c>
      <c r="AV35" s="344"/>
      <c r="AW35" s="388">
        <f t="shared" si="33"/>
        <v>0</v>
      </c>
      <c r="AX35" s="390">
        <v>10116</v>
      </c>
      <c r="AY35" s="348">
        <v>1581</v>
      </c>
      <c r="AZ35" s="386">
        <f>AX35/AY35</f>
        <v>6.3984819734345351</v>
      </c>
    </row>
    <row r="36" spans="1:52" ht="75.75" thickBot="1" x14ac:dyDescent="0.3">
      <c r="A36" s="151">
        <v>45</v>
      </c>
      <c r="B36" s="6" t="s">
        <v>174</v>
      </c>
      <c r="C36" s="6" t="s">
        <v>175</v>
      </c>
      <c r="D36" s="6" t="s">
        <v>176</v>
      </c>
      <c r="E36" s="6" t="s">
        <v>118</v>
      </c>
      <c r="F36" s="6" t="s">
        <v>119</v>
      </c>
      <c r="G36" s="8">
        <v>2023</v>
      </c>
      <c r="H36" s="13">
        <v>2024</v>
      </c>
      <c r="I36" s="502"/>
      <c r="J36" s="34" t="s">
        <v>145</v>
      </c>
      <c r="K36" s="67"/>
      <c r="L36" s="87" t="s">
        <v>600</v>
      </c>
      <c r="M36" s="225"/>
      <c r="N36" s="179">
        <v>5</v>
      </c>
      <c r="O36" s="129"/>
      <c r="P36" s="130" t="e">
        <f t="shared" ref="P36:P39" si="36">+N36/O36</f>
        <v>#DIV/0!</v>
      </c>
      <c r="Q36" s="129"/>
      <c r="R36" s="130" t="e">
        <f t="shared" ref="R36:R39" si="37">+N36/Q36</f>
        <v>#DIV/0!</v>
      </c>
      <c r="S36" s="129"/>
      <c r="T36" s="130" t="e">
        <f t="shared" ref="T36:T39" si="38">+N36/S36</f>
        <v>#DIV/0!</v>
      </c>
      <c r="U36" s="131"/>
      <c r="V36" s="132" t="e">
        <f t="shared" ref="V36:V39" si="39">+N36/U36</f>
        <v>#DIV/0!</v>
      </c>
      <c r="W36" s="179">
        <v>5</v>
      </c>
      <c r="X36" s="71"/>
      <c r="Y36" s="74">
        <f t="shared" si="23"/>
        <v>0</v>
      </c>
      <c r="Z36" s="71"/>
      <c r="AA36" s="74">
        <f t="shared" si="24"/>
        <v>0</v>
      </c>
      <c r="AB36" s="71"/>
      <c r="AC36" s="74">
        <f t="shared" si="25"/>
        <v>0</v>
      </c>
      <c r="AD36" s="73"/>
      <c r="AE36" s="160">
        <f t="shared" si="26"/>
        <v>0</v>
      </c>
      <c r="AF36" s="179">
        <v>8</v>
      </c>
      <c r="AG36" s="96">
        <v>3</v>
      </c>
      <c r="AH36" s="343">
        <f t="shared" si="27"/>
        <v>0.375</v>
      </c>
      <c r="AI36" s="96">
        <v>3</v>
      </c>
      <c r="AJ36" s="343">
        <f t="shared" si="28"/>
        <v>0.75</v>
      </c>
      <c r="AK36" s="96">
        <v>5</v>
      </c>
      <c r="AL36" s="343">
        <f t="shared" si="29"/>
        <v>1.375</v>
      </c>
      <c r="AM36" s="344">
        <v>5</v>
      </c>
      <c r="AN36" s="353">
        <f t="shared" si="35"/>
        <v>2</v>
      </c>
      <c r="AO36" s="179">
        <v>5</v>
      </c>
      <c r="AP36" s="71"/>
      <c r="AQ36" s="354">
        <f t="shared" si="30"/>
        <v>0</v>
      </c>
      <c r="AR36" s="71"/>
      <c r="AS36" s="354">
        <f t="shared" si="31"/>
        <v>0</v>
      </c>
      <c r="AT36" s="71"/>
      <c r="AU36" s="354">
        <f t="shared" si="32"/>
        <v>0</v>
      </c>
      <c r="AV36" s="344"/>
      <c r="AW36" s="388">
        <f t="shared" si="33"/>
        <v>0</v>
      </c>
      <c r="AX36" s="390">
        <v>1771</v>
      </c>
      <c r="AY36" s="348">
        <v>434</v>
      </c>
      <c r="AZ36" s="386">
        <f>AX36/AY36</f>
        <v>4.080645161290323</v>
      </c>
    </row>
    <row r="37" spans="1:52" ht="75.75" thickBot="1" x14ac:dyDescent="0.3">
      <c r="A37" s="151">
        <v>46</v>
      </c>
      <c r="B37" s="6" t="s">
        <v>177</v>
      </c>
      <c r="C37" s="6" t="s">
        <v>178</v>
      </c>
      <c r="D37" s="6" t="s">
        <v>179</v>
      </c>
      <c r="E37" s="6" t="s">
        <v>118</v>
      </c>
      <c r="F37" s="6" t="s">
        <v>119</v>
      </c>
      <c r="G37" s="8">
        <v>2023</v>
      </c>
      <c r="H37" s="13">
        <v>2024</v>
      </c>
      <c r="I37" s="502"/>
      <c r="J37" s="34" t="s">
        <v>145</v>
      </c>
      <c r="K37" s="67"/>
      <c r="L37" s="87" t="s">
        <v>600</v>
      </c>
      <c r="M37" s="225"/>
      <c r="N37" s="179">
        <v>15</v>
      </c>
      <c r="O37" s="129"/>
      <c r="P37" s="130" t="e">
        <f t="shared" si="36"/>
        <v>#DIV/0!</v>
      </c>
      <c r="Q37" s="129"/>
      <c r="R37" s="130" t="e">
        <f t="shared" si="37"/>
        <v>#DIV/0!</v>
      </c>
      <c r="S37" s="129"/>
      <c r="T37" s="130" t="e">
        <f t="shared" si="38"/>
        <v>#DIV/0!</v>
      </c>
      <c r="U37" s="131"/>
      <c r="V37" s="132" t="e">
        <f t="shared" si="39"/>
        <v>#DIV/0!</v>
      </c>
      <c r="W37" s="179">
        <v>15</v>
      </c>
      <c r="X37" s="71"/>
      <c r="Y37" s="74">
        <f t="shared" si="23"/>
        <v>0</v>
      </c>
      <c r="Z37" s="71"/>
      <c r="AA37" s="74">
        <f t="shared" si="24"/>
        <v>0</v>
      </c>
      <c r="AB37" s="71"/>
      <c r="AC37" s="74">
        <f t="shared" si="25"/>
        <v>0</v>
      </c>
      <c r="AD37" s="73"/>
      <c r="AE37" s="160">
        <f t="shared" si="26"/>
        <v>0</v>
      </c>
      <c r="AF37" s="179">
        <v>20</v>
      </c>
      <c r="AG37" s="96">
        <v>13</v>
      </c>
      <c r="AH37" s="343">
        <f t="shared" si="27"/>
        <v>0.65</v>
      </c>
      <c r="AI37" s="96">
        <v>9</v>
      </c>
      <c r="AJ37" s="343">
        <f t="shared" si="28"/>
        <v>1.1000000000000001</v>
      </c>
      <c r="AK37" s="96">
        <v>18</v>
      </c>
      <c r="AL37" s="343">
        <f t="shared" si="29"/>
        <v>2</v>
      </c>
      <c r="AM37" s="344">
        <v>10</v>
      </c>
      <c r="AN37" s="353">
        <f t="shared" si="35"/>
        <v>2.5</v>
      </c>
      <c r="AO37" s="179">
        <v>15</v>
      </c>
      <c r="AP37" s="71"/>
      <c r="AQ37" s="354">
        <f t="shared" si="30"/>
        <v>0</v>
      </c>
      <c r="AR37" s="71"/>
      <c r="AS37" s="354">
        <f t="shared" si="31"/>
        <v>0</v>
      </c>
      <c r="AT37" s="71"/>
      <c r="AU37" s="354">
        <f t="shared" si="32"/>
        <v>0</v>
      </c>
      <c r="AV37" s="344"/>
      <c r="AW37" s="388">
        <f t="shared" si="33"/>
        <v>0</v>
      </c>
      <c r="AX37" s="390">
        <v>11508</v>
      </c>
      <c r="AY37" s="348">
        <v>942</v>
      </c>
      <c r="AZ37" s="386">
        <f>AX37/AY37</f>
        <v>12.216560509554141</v>
      </c>
    </row>
    <row r="38" spans="1:52" ht="75.75" thickBot="1" x14ac:dyDescent="0.3">
      <c r="A38" s="151">
        <v>47</v>
      </c>
      <c r="B38" s="6" t="s">
        <v>180</v>
      </c>
      <c r="C38" s="33">
        <v>1100</v>
      </c>
      <c r="D38" s="6" t="s">
        <v>181</v>
      </c>
      <c r="E38" s="6" t="s">
        <v>143</v>
      </c>
      <c r="F38" s="6" t="s">
        <v>119</v>
      </c>
      <c r="G38" s="8">
        <v>2023</v>
      </c>
      <c r="H38" s="13">
        <v>2024</v>
      </c>
      <c r="I38" s="502"/>
      <c r="J38" s="34" t="s">
        <v>145</v>
      </c>
      <c r="K38" s="67"/>
      <c r="L38" s="87" t="s">
        <v>600</v>
      </c>
      <c r="M38" s="225"/>
      <c r="N38" s="179">
        <v>5</v>
      </c>
      <c r="O38" s="129"/>
      <c r="P38" s="130" t="e">
        <f t="shared" si="36"/>
        <v>#DIV/0!</v>
      </c>
      <c r="Q38" s="129"/>
      <c r="R38" s="130" t="e">
        <f t="shared" si="37"/>
        <v>#DIV/0!</v>
      </c>
      <c r="S38" s="129"/>
      <c r="T38" s="130" t="e">
        <f t="shared" si="38"/>
        <v>#DIV/0!</v>
      </c>
      <c r="U38" s="131"/>
      <c r="V38" s="132" t="e">
        <f t="shared" si="39"/>
        <v>#DIV/0!</v>
      </c>
      <c r="W38" s="179">
        <v>8</v>
      </c>
      <c r="X38" s="71"/>
      <c r="Y38" s="74">
        <f t="shared" si="23"/>
        <v>0</v>
      </c>
      <c r="Z38" s="71"/>
      <c r="AA38" s="74">
        <f t="shared" si="24"/>
        <v>0</v>
      </c>
      <c r="AB38" s="71"/>
      <c r="AC38" s="74">
        <f t="shared" si="25"/>
        <v>0</v>
      </c>
      <c r="AD38" s="73"/>
      <c r="AE38" s="160">
        <f t="shared" si="26"/>
        <v>0</v>
      </c>
      <c r="AF38" s="179">
        <v>1100</v>
      </c>
      <c r="AG38" s="96">
        <v>970</v>
      </c>
      <c r="AH38" s="343">
        <f t="shared" si="27"/>
        <v>0.88181818181818183</v>
      </c>
      <c r="AI38" s="96">
        <v>1037</v>
      </c>
      <c r="AJ38" s="343">
        <f t="shared" si="28"/>
        <v>1.8245454545454545</v>
      </c>
      <c r="AK38" s="96">
        <v>1020</v>
      </c>
      <c r="AL38" s="343">
        <f t="shared" si="29"/>
        <v>2.7518181818181819</v>
      </c>
      <c r="AM38" s="344">
        <v>947</v>
      </c>
      <c r="AN38" s="353">
        <f t="shared" si="35"/>
        <v>3.6127272727272728</v>
      </c>
      <c r="AO38" s="179">
        <v>8</v>
      </c>
      <c r="AP38" s="71"/>
      <c r="AQ38" s="354">
        <f t="shared" si="30"/>
        <v>0</v>
      </c>
      <c r="AR38" s="71"/>
      <c r="AS38" s="354">
        <f t="shared" si="31"/>
        <v>0</v>
      </c>
      <c r="AT38" s="71"/>
      <c r="AU38" s="354">
        <f t="shared" si="32"/>
        <v>0</v>
      </c>
      <c r="AV38" s="344"/>
      <c r="AW38" s="388">
        <f t="shared" si="33"/>
        <v>0</v>
      </c>
      <c r="AX38" s="389">
        <f t="shared" ref="AX38:AX43" si="40">SUM(AG38,AI38,AK38,AM38)</f>
        <v>3974</v>
      </c>
    </row>
    <row r="39" spans="1:52" ht="75" x14ac:dyDescent="0.25">
      <c r="A39" s="151">
        <v>48</v>
      </c>
      <c r="B39" s="6" t="s">
        <v>182</v>
      </c>
      <c r="C39" s="33">
        <v>1500</v>
      </c>
      <c r="D39" s="6" t="s">
        <v>183</v>
      </c>
      <c r="E39" s="6" t="s">
        <v>143</v>
      </c>
      <c r="F39" s="6" t="s">
        <v>119</v>
      </c>
      <c r="G39" s="8">
        <v>2023</v>
      </c>
      <c r="H39" s="13">
        <v>2024</v>
      </c>
      <c r="I39" s="502"/>
      <c r="J39" s="34" t="s">
        <v>145</v>
      </c>
      <c r="K39" s="67"/>
      <c r="L39" s="87" t="s">
        <v>600</v>
      </c>
      <c r="M39" s="225"/>
      <c r="N39" s="179">
        <v>20</v>
      </c>
      <c r="O39" s="129"/>
      <c r="P39" s="130" t="e">
        <f t="shared" si="36"/>
        <v>#DIV/0!</v>
      </c>
      <c r="Q39" s="129"/>
      <c r="R39" s="130" t="e">
        <f t="shared" si="37"/>
        <v>#DIV/0!</v>
      </c>
      <c r="S39" s="129"/>
      <c r="T39" s="130" t="e">
        <f t="shared" si="38"/>
        <v>#DIV/0!</v>
      </c>
      <c r="U39" s="131"/>
      <c r="V39" s="132" t="e">
        <f t="shared" si="39"/>
        <v>#DIV/0!</v>
      </c>
      <c r="W39" s="179">
        <v>20</v>
      </c>
      <c r="X39" s="71"/>
      <c r="Y39" s="74">
        <f t="shared" si="23"/>
        <v>0</v>
      </c>
      <c r="Z39" s="71"/>
      <c r="AA39" s="74">
        <f t="shared" si="24"/>
        <v>0</v>
      </c>
      <c r="AB39" s="71"/>
      <c r="AC39" s="74">
        <f t="shared" si="25"/>
        <v>0</v>
      </c>
      <c r="AD39" s="73"/>
      <c r="AE39" s="160">
        <f t="shared" si="26"/>
        <v>0</v>
      </c>
      <c r="AF39" s="179">
        <v>1500</v>
      </c>
      <c r="AG39" s="96">
        <v>872</v>
      </c>
      <c r="AH39" s="343">
        <f t="shared" si="27"/>
        <v>0.58133333333333337</v>
      </c>
      <c r="AI39" s="96">
        <v>948</v>
      </c>
      <c r="AJ39" s="343">
        <f t="shared" si="28"/>
        <v>1.2133333333333334</v>
      </c>
      <c r="AK39" s="96">
        <v>988</v>
      </c>
      <c r="AL39" s="343">
        <f t="shared" si="29"/>
        <v>1.8720000000000001</v>
      </c>
      <c r="AM39" s="344">
        <v>821</v>
      </c>
      <c r="AN39" s="353">
        <f t="shared" si="35"/>
        <v>2.4193333333333333</v>
      </c>
      <c r="AO39" s="179">
        <v>20</v>
      </c>
      <c r="AP39" s="71"/>
      <c r="AQ39" s="354">
        <f t="shared" si="30"/>
        <v>0</v>
      </c>
      <c r="AR39" s="71"/>
      <c r="AS39" s="354">
        <f t="shared" si="31"/>
        <v>0</v>
      </c>
      <c r="AT39" s="71"/>
      <c r="AU39" s="354">
        <f t="shared" si="32"/>
        <v>0</v>
      </c>
      <c r="AV39" s="344"/>
      <c r="AW39" s="388">
        <f t="shared" si="33"/>
        <v>0</v>
      </c>
      <c r="AX39" s="389">
        <f t="shared" si="40"/>
        <v>3629</v>
      </c>
    </row>
    <row r="40" spans="1:52" ht="75" x14ac:dyDescent="0.25">
      <c r="A40" s="151">
        <v>49</v>
      </c>
      <c r="B40" s="6" t="s">
        <v>184</v>
      </c>
      <c r="C40" s="33">
        <v>750</v>
      </c>
      <c r="D40" s="6" t="s">
        <v>185</v>
      </c>
      <c r="E40" s="6" t="s">
        <v>143</v>
      </c>
      <c r="F40" s="6" t="s">
        <v>119</v>
      </c>
      <c r="G40" s="8">
        <v>2023</v>
      </c>
      <c r="H40" s="13">
        <v>2024</v>
      </c>
      <c r="I40" s="502"/>
      <c r="J40" s="34" t="s">
        <v>145</v>
      </c>
      <c r="K40" s="67"/>
      <c r="L40" s="87" t="s">
        <v>600</v>
      </c>
      <c r="M40" s="225"/>
      <c r="N40" s="179">
        <v>900</v>
      </c>
      <c r="O40" s="71"/>
      <c r="P40" s="85">
        <f t="shared" si="19"/>
        <v>0</v>
      </c>
      <c r="Q40" s="71"/>
      <c r="R40" s="85">
        <f t="shared" si="20"/>
        <v>0</v>
      </c>
      <c r="S40" s="71"/>
      <c r="T40" s="85">
        <f t="shared" si="21"/>
        <v>0</v>
      </c>
      <c r="U40" s="73"/>
      <c r="V40" s="164">
        <f t="shared" si="22"/>
        <v>0</v>
      </c>
      <c r="W40" s="179">
        <v>900</v>
      </c>
      <c r="X40" s="71"/>
      <c r="Y40" s="74">
        <f t="shared" si="23"/>
        <v>0</v>
      </c>
      <c r="Z40" s="71"/>
      <c r="AA40" s="74">
        <f t="shared" si="24"/>
        <v>0</v>
      </c>
      <c r="AB40" s="71"/>
      <c r="AC40" s="74">
        <f t="shared" si="25"/>
        <v>0</v>
      </c>
      <c r="AD40" s="73"/>
      <c r="AE40" s="160">
        <f t="shared" si="26"/>
        <v>0</v>
      </c>
      <c r="AF40" s="179">
        <v>750</v>
      </c>
      <c r="AG40" s="96">
        <v>551</v>
      </c>
      <c r="AH40" s="343">
        <f t="shared" si="27"/>
        <v>0.73466666666666669</v>
      </c>
      <c r="AI40" s="96">
        <v>484</v>
      </c>
      <c r="AJ40" s="343">
        <f t="shared" si="28"/>
        <v>1.38</v>
      </c>
      <c r="AK40" s="96">
        <v>578</v>
      </c>
      <c r="AL40" s="343">
        <f t="shared" si="29"/>
        <v>2.1506666666666665</v>
      </c>
      <c r="AM40" s="344">
        <v>392</v>
      </c>
      <c r="AN40" s="353">
        <f t="shared" si="35"/>
        <v>2.6733333333333333</v>
      </c>
      <c r="AO40" s="179">
        <v>900</v>
      </c>
      <c r="AP40" s="71"/>
      <c r="AQ40" s="354">
        <f t="shared" si="30"/>
        <v>0</v>
      </c>
      <c r="AR40" s="71"/>
      <c r="AS40" s="354">
        <f t="shared" si="31"/>
        <v>0</v>
      </c>
      <c r="AT40" s="71"/>
      <c r="AU40" s="354">
        <f t="shared" si="32"/>
        <v>0</v>
      </c>
      <c r="AV40" s="344"/>
      <c r="AW40" s="388">
        <f t="shared" si="33"/>
        <v>0</v>
      </c>
      <c r="AX40" s="389">
        <f t="shared" si="40"/>
        <v>2005</v>
      </c>
    </row>
    <row r="41" spans="1:52" ht="75" x14ac:dyDescent="0.25">
      <c r="A41" s="151">
        <v>50</v>
      </c>
      <c r="B41" s="6" t="s">
        <v>186</v>
      </c>
      <c r="C41" s="33">
        <v>250</v>
      </c>
      <c r="D41" s="6" t="s">
        <v>187</v>
      </c>
      <c r="E41" s="6" t="s">
        <v>143</v>
      </c>
      <c r="F41" s="6" t="s">
        <v>119</v>
      </c>
      <c r="G41" s="8">
        <v>2023</v>
      </c>
      <c r="H41" s="13">
        <v>2024</v>
      </c>
      <c r="I41" s="502"/>
      <c r="J41" s="34" t="s">
        <v>145</v>
      </c>
      <c r="K41" s="67"/>
      <c r="L41" s="87" t="s">
        <v>600</v>
      </c>
      <c r="M41" s="225"/>
      <c r="N41" s="179">
        <v>1000</v>
      </c>
      <c r="O41" s="71"/>
      <c r="P41" s="85">
        <f t="shared" si="19"/>
        <v>0</v>
      </c>
      <c r="Q41" s="71"/>
      <c r="R41" s="85">
        <f t="shared" si="20"/>
        <v>0</v>
      </c>
      <c r="S41" s="71"/>
      <c r="T41" s="85">
        <f t="shared" si="21"/>
        <v>0</v>
      </c>
      <c r="U41" s="73"/>
      <c r="V41" s="164">
        <f t="shared" si="22"/>
        <v>0</v>
      </c>
      <c r="W41" s="179">
        <v>1000</v>
      </c>
      <c r="X41" s="71"/>
      <c r="Y41" s="74">
        <f t="shared" si="23"/>
        <v>0</v>
      </c>
      <c r="Z41" s="71"/>
      <c r="AA41" s="74">
        <f t="shared" si="24"/>
        <v>0</v>
      </c>
      <c r="AB41" s="71"/>
      <c r="AC41" s="74">
        <f t="shared" si="25"/>
        <v>0</v>
      </c>
      <c r="AD41" s="73"/>
      <c r="AE41" s="160">
        <f t="shared" si="26"/>
        <v>0</v>
      </c>
      <c r="AF41" s="179">
        <v>250</v>
      </c>
      <c r="AG41" s="96">
        <v>106</v>
      </c>
      <c r="AH41" s="343">
        <f t="shared" si="27"/>
        <v>0.42399999999999999</v>
      </c>
      <c r="AI41" s="96">
        <v>92</v>
      </c>
      <c r="AJ41" s="343">
        <f t="shared" si="28"/>
        <v>0.79200000000000004</v>
      </c>
      <c r="AK41" s="96">
        <v>101</v>
      </c>
      <c r="AL41" s="343">
        <f t="shared" si="29"/>
        <v>1.196</v>
      </c>
      <c r="AM41" s="344">
        <v>96</v>
      </c>
      <c r="AN41" s="353">
        <f t="shared" si="35"/>
        <v>1.58</v>
      </c>
      <c r="AO41" s="179">
        <v>1000</v>
      </c>
      <c r="AP41" s="71"/>
      <c r="AQ41" s="354">
        <f t="shared" si="30"/>
        <v>0</v>
      </c>
      <c r="AR41" s="71"/>
      <c r="AS41" s="354">
        <f t="shared" si="31"/>
        <v>0</v>
      </c>
      <c r="AT41" s="71"/>
      <c r="AU41" s="354">
        <f t="shared" si="32"/>
        <v>0</v>
      </c>
      <c r="AV41" s="344"/>
      <c r="AW41" s="388">
        <f t="shared" si="33"/>
        <v>0</v>
      </c>
      <c r="AX41" s="389">
        <f t="shared" si="40"/>
        <v>395</v>
      </c>
    </row>
    <row r="42" spans="1:52" ht="75" x14ac:dyDescent="0.25">
      <c r="A42" s="151">
        <v>51</v>
      </c>
      <c r="B42" s="6" t="s">
        <v>188</v>
      </c>
      <c r="C42" s="33">
        <v>90</v>
      </c>
      <c r="D42" s="6" t="s">
        <v>189</v>
      </c>
      <c r="E42" s="6" t="s">
        <v>143</v>
      </c>
      <c r="F42" s="6" t="s">
        <v>119</v>
      </c>
      <c r="G42" s="8">
        <v>2023</v>
      </c>
      <c r="H42" s="13">
        <v>2024</v>
      </c>
      <c r="I42" s="502"/>
      <c r="J42" s="34" t="s">
        <v>145</v>
      </c>
      <c r="K42" s="67"/>
      <c r="L42" s="87" t="s">
        <v>600</v>
      </c>
      <c r="M42" s="225"/>
      <c r="N42" s="179">
        <v>600</v>
      </c>
      <c r="O42" s="71"/>
      <c r="P42" s="85">
        <f t="shared" si="19"/>
        <v>0</v>
      </c>
      <c r="Q42" s="71"/>
      <c r="R42" s="85">
        <f t="shared" si="20"/>
        <v>0</v>
      </c>
      <c r="S42" s="71"/>
      <c r="T42" s="85">
        <f t="shared" si="21"/>
        <v>0</v>
      </c>
      <c r="U42" s="73"/>
      <c r="V42" s="164">
        <f t="shared" si="22"/>
        <v>0</v>
      </c>
      <c r="W42" s="179">
        <v>600</v>
      </c>
      <c r="X42" s="71"/>
      <c r="Y42" s="74">
        <f t="shared" si="23"/>
        <v>0</v>
      </c>
      <c r="Z42" s="71"/>
      <c r="AA42" s="74">
        <f t="shared" si="24"/>
        <v>0</v>
      </c>
      <c r="AB42" s="71"/>
      <c r="AC42" s="74">
        <f t="shared" si="25"/>
        <v>0</v>
      </c>
      <c r="AD42" s="73"/>
      <c r="AE42" s="160">
        <f t="shared" si="26"/>
        <v>0</v>
      </c>
      <c r="AF42" s="179">
        <v>90</v>
      </c>
      <c r="AG42" s="96">
        <v>62</v>
      </c>
      <c r="AH42" s="343">
        <f t="shared" si="27"/>
        <v>0.68888888888888888</v>
      </c>
      <c r="AI42" s="96">
        <v>92</v>
      </c>
      <c r="AJ42" s="343">
        <f t="shared" si="28"/>
        <v>1.711111111111111</v>
      </c>
      <c r="AK42" s="96">
        <v>77</v>
      </c>
      <c r="AL42" s="343">
        <f t="shared" si="29"/>
        <v>2.5666666666666669</v>
      </c>
      <c r="AM42" s="344">
        <v>83</v>
      </c>
      <c r="AN42" s="353">
        <f t="shared" si="35"/>
        <v>3.4888888888888889</v>
      </c>
      <c r="AO42" s="179">
        <v>600</v>
      </c>
      <c r="AP42" s="71"/>
      <c r="AQ42" s="354">
        <f t="shared" si="30"/>
        <v>0</v>
      </c>
      <c r="AR42" s="71"/>
      <c r="AS42" s="354">
        <f t="shared" si="31"/>
        <v>0</v>
      </c>
      <c r="AT42" s="71"/>
      <c r="AU42" s="354">
        <f t="shared" si="32"/>
        <v>0</v>
      </c>
      <c r="AV42" s="344"/>
      <c r="AW42" s="388">
        <f t="shared" si="33"/>
        <v>0</v>
      </c>
      <c r="AX42" s="389">
        <f t="shared" si="40"/>
        <v>314</v>
      </c>
    </row>
    <row r="43" spans="1:52" ht="126" x14ac:dyDescent="0.25">
      <c r="A43" s="151">
        <v>52</v>
      </c>
      <c r="B43" s="6" t="s">
        <v>686</v>
      </c>
      <c r="C43" s="33">
        <v>50000</v>
      </c>
      <c r="D43" s="6" t="s">
        <v>687</v>
      </c>
      <c r="E43" s="6" t="s">
        <v>143</v>
      </c>
      <c r="F43" s="6" t="s">
        <v>119</v>
      </c>
      <c r="G43" s="8"/>
      <c r="H43" s="13"/>
      <c r="I43" s="502"/>
      <c r="J43" s="34" t="s">
        <v>145</v>
      </c>
      <c r="K43" s="67"/>
      <c r="L43" s="87" t="s">
        <v>600</v>
      </c>
      <c r="M43" s="225"/>
      <c r="N43" s="179">
        <v>70</v>
      </c>
      <c r="O43" s="71"/>
      <c r="P43" s="85">
        <f t="shared" si="19"/>
        <v>0</v>
      </c>
      <c r="Q43" s="71"/>
      <c r="R43" s="85">
        <f t="shared" si="20"/>
        <v>0</v>
      </c>
      <c r="S43" s="71"/>
      <c r="T43" s="85">
        <f t="shared" si="21"/>
        <v>0</v>
      </c>
      <c r="U43" s="73"/>
      <c r="V43" s="164">
        <f t="shared" si="22"/>
        <v>0</v>
      </c>
      <c r="W43" s="179">
        <v>70</v>
      </c>
      <c r="X43" s="71"/>
      <c r="Y43" s="74">
        <f t="shared" si="23"/>
        <v>0</v>
      </c>
      <c r="Z43" s="71"/>
      <c r="AA43" s="74">
        <f t="shared" si="24"/>
        <v>0</v>
      </c>
      <c r="AB43" s="71"/>
      <c r="AC43" s="74">
        <f t="shared" si="25"/>
        <v>0</v>
      </c>
      <c r="AD43" s="73"/>
      <c r="AE43" s="160">
        <f t="shared" si="26"/>
        <v>0</v>
      </c>
      <c r="AF43" s="179">
        <v>50000</v>
      </c>
      <c r="AG43" s="96">
        <v>15042</v>
      </c>
      <c r="AH43" s="343">
        <f t="shared" si="27"/>
        <v>0.30084</v>
      </c>
      <c r="AI43" s="96">
        <v>15320</v>
      </c>
      <c r="AJ43" s="343">
        <f t="shared" si="28"/>
        <v>0.60724</v>
      </c>
      <c r="AK43" s="96">
        <v>16567</v>
      </c>
      <c r="AL43" s="343">
        <f t="shared" si="29"/>
        <v>0.93857999999999997</v>
      </c>
      <c r="AM43" s="344">
        <v>14673</v>
      </c>
      <c r="AN43" s="353">
        <f t="shared" si="35"/>
        <v>1.23204</v>
      </c>
      <c r="AO43" s="179">
        <v>70</v>
      </c>
      <c r="AP43" s="71"/>
      <c r="AQ43" s="354">
        <f t="shared" si="30"/>
        <v>0</v>
      </c>
      <c r="AR43" s="71"/>
      <c r="AS43" s="354">
        <f t="shared" si="31"/>
        <v>0</v>
      </c>
      <c r="AT43" s="71"/>
      <c r="AU43" s="354">
        <f t="shared" si="32"/>
        <v>0</v>
      </c>
      <c r="AV43" s="344"/>
      <c r="AW43" s="388">
        <f t="shared" si="33"/>
        <v>0</v>
      </c>
      <c r="AX43" s="389">
        <f t="shared" si="40"/>
        <v>61602</v>
      </c>
    </row>
    <row r="44" spans="1:52" ht="75" x14ac:dyDescent="0.25">
      <c r="A44" s="151">
        <v>53</v>
      </c>
      <c r="B44" s="6" t="s">
        <v>190</v>
      </c>
      <c r="C44" s="27">
        <v>0.3</v>
      </c>
      <c r="D44" s="6" t="s">
        <v>191</v>
      </c>
      <c r="E44" s="6" t="s">
        <v>118</v>
      </c>
      <c r="F44" s="6" t="s">
        <v>119</v>
      </c>
      <c r="G44" s="8">
        <v>2023</v>
      </c>
      <c r="H44" s="13">
        <v>2024</v>
      </c>
      <c r="I44" s="502"/>
      <c r="J44" s="34" t="s">
        <v>145</v>
      </c>
      <c r="K44" s="67"/>
      <c r="L44" s="87" t="s">
        <v>600</v>
      </c>
      <c r="M44" s="225"/>
      <c r="N44" s="179">
        <v>50</v>
      </c>
      <c r="O44" s="71"/>
      <c r="P44" s="85">
        <f t="shared" si="19"/>
        <v>0</v>
      </c>
      <c r="Q44" s="71"/>
      <c r="R44" s="85">
        <f t="shared" si="20"/>
        <v>0</v>
      </c>
      <c r="S44" s="71"/>
      <c r="T44" s="85">
        <f t="shared" si="21"/>
        <v>0</v>
      </c>
      <c r="U44" s="73"/>
      <c r="V44" s="164">
        <f t="shared" si="22"/>
        <v>0</v>
      </c>
      <c r="W44" s="179">
        <v>50</v>
      </c>
      <c r="X44" s="71"/>
      <c r="Y44" s="74">
        <f t="shared" si="23"/>
        <v>0</v>
      </c>
      <c r="Z44" s="71"/>
      <c r="AA44" s="74">
        <f t="shared" si="24"/>
        <v>0</v>
      </c>
      <c r="AB44" s="71"/>
      <c r="AC44" s="74">
        <f t="shared" si="25"/>
        <v>0</v>
      </c>
      <c r="AD44" s="73"/>
      <c r="AE44" s="160">
        <f t="shared" si="26"/>
        <v>0</v>
      </c>
      <c r="AF44" s="192">
        <v>0.3</v>
      </c>
      <c r="AG44" s="340">
        <v>44.28</v>
      </c>
      <c r="AH44" s="343">
        <f>+AG44/AF44</f>
        <v>147.60000000000002</v>
      </c>
      <c r="AI44" s="340">
        <v>35</v>
      </c>
      <c r="AJ44" s="343">
        <f t="shared" si="28"/>
        <v>264.26666666666671</v>
      </c>
      <c r="AK44" s="340">
        <v>36.659999999999997</v>
      </c>
      <c r="AL44" s="343">
        <f t="shared" si="29"/>
        <v>386.4666666666667</v>
      </c>
      <c r="AM44" s="367">
        <v>38</v>
      </c>
      <c r="AN44" s="353">
        <f t="shared" si="35"/>
        <v>513.13333333333333</v>
      </c>
      <c r="AO44" s="179">
        <v>50</v>
      </c>
      <c r="AP44" s="71"/>
      <c r="AQ44" s="354">
        <f t="shared" si="30"/>
        <v>0</v>
      </c>
      <c r="AR44" s="71"/>
      <c r="AS44" s="354">
        <f t="shared" si="31"/>
        <v>0</v>
      </c>
      <c r="AT44" s="71"/>
      <c r="AU44" s="354">
        <f t="shared" si="32"/>
        <v>0</v>
      </c>
      <c r="AV44" s="344"/>
      <c r="AW44" s="388">
        <f t="shared" si="33"/>
        <v>0</v>
      </c>
      <c r="AX44" s="390">
        <v>341</v>
      </c>
      <c r="AY44" s="348">
        <v>890</v>
      </c>
      <c r="AZ44" s="393">
        <f>AX44/AY44</f>
        <v>0.38314606741573032</v>
      </c>
    </row>
    <row r="45" spans="1:52" ht="75" x14ac:dyDescent="0.25">
      <c r="A45" s="151">
        <v>54</v>
      </c>
      <c r="B45" s="6" t="s">
        <v>192</v>
      </c>
      <c r="C45" s="27">
        <v>0.08</v>
      </c>
      <c r="D45" s="6" t="s">
        <v>193</v>
      </c>
      <c r="E45" s="6" t="s">
        <v>118</v>
      </c>
      <c r="F45" s="6" t="s">
        <v>119</v>
      </c>
      <c r="G45" s="8">
        <v>2023</v>
      </c>
      <c r="H45" s="13">
        <v>2024</v>
      </c>
      <c r="I45" s="502"/>
      <c r="J45" s="34" t="s">
        <v>145</v>
      </c>
      <c r="K45" s="67"/>
      <c r="L45" s="87" t="s">
        <v>600</v>
      </c>
      <c r="M45" s="225"/>
      <c r="N45" s="179">
        <v>30</v>
      </c>
      <c r="O45" s="71"/>
      <c r="P45" s="85">
        <f t="shared" si="19"/>
        <v>0</v>
      </c>
      <c r="Q45" s="71"/>
      <c r="R45" s="85">
        <f t="shared" si="20"/>
        <v>0</v>
      </c>
      <c r="S45" s="71"/>
      <c r="T45" s="85">
        <f t="shared" si="21"/>
        <v>0</v>
      </c>
      <c r="U45" s="73"/>
      <c r="V45" s="164">
        <f t="shared" si="22"/>
        <v>0</v>
      </c>
      <c r="W45" s="179">
        <v>30</v>
      </c>
      <c r="X45" s="71"/>
      <c r="Y45" s="74">
        <f t="shared" si="23"/>
        <v>0</v>
      </c>
      <c r="Z45" s="71"/>
      <c r="AA45" s="74">
        <f t="shared" si="24"/>
        <v>0</v>
      </c>
      <c r="AB45" s="71"/>
      <c r="AC45" s="74">
        <f t="shared" si="25"/>
        <v>0</v>
      </c>
      <c r="AD45" s="73"/>
      <c r="AE45" s="160">
        <f t="shared" si="26"/>
        <v>0</v>
      </c>
      <c r="AF45" s="192">
        <v>0.08</v>
      </c>
      <c r="AG45" s="96">
        <v>1</v>
      </c>
      <c r="AH45" s="343">
        <f t="shared" si="27"/>
        <v>12.5</v>
      </c>
      <c r="AI45" s="96">
        <v>2</v>
      </c>
      <c r="AJ45" s="343">
        <f t="shared" si="28"/>
        <v>37.5</v>
      </c>
      <c r="AK45" s="96">
        <v>1</v>
      </c>
      <c r="AL45" s="343">
        <f t="shared" si="29"/>
        <v>50</v>
      </c>
      <c r="AM45" s="344">
        <v>2</v>
      </c>
      <c r="AN45" s="353">
        <f t="shared" si="35"/>
        <v>75</v>
      </c>
      <c r="AO45" s="179">
        <v>30</v>
      </c>
      <c r="AP45" s="71"/>
      <c r="AQ45" s="354">
        <f t="shared" si="30"/>
        <v>0</v>
      </c>
      <c r="AR45" s="71"/>
      <c r="AS45" s="354">
        <f t="shared" si="31"/>
        <v>0</v>
      </c>
      <c r="AT45" s="71"/>
      <c r="AU45" s="354">
        <f t="shared" si="32"/>
        <v>0</v>
      </c>
      <c r="AV45" s="344"/>
      <c r="AW45" s="388">
        <f t="shared" si="33"/>
        <v>0</v>
      </c>
      <c r="AX45" s="390">
        <v>47</v>
      </c>
      <c r="AY45" s="348">
        <v>3385</v>
      </c>
      <c r="AZ45" s="393">
        <f>AX45/AY45</f>
        <v>1.3884785819793206E-2</v>
      </c>
    </row>
    <row r="46" spans="1:52" ht="78.75" x14ac:dyDescent="0.25">
      <c r="A46" s="151">
        <v>55</v>
      </c>
      <c r="B46" s="6" t="s">
        <v>194</v>
      </c>
      <c r="C46" s="6" t="s">
        <v>195</v>
      </c>
      <c r="D46" s="6" t="s">
        <v>196</v>
      </c>
      <c r="E46" s="6" t="s">
        <v>118</v>
      </c>
      <c r="F46" s="6" t="s">
        <v>119</v>
      </c>
      <c r="G46" s="8">
        <v>2023</v>
      </c>
      <c r="H46" s="13">
        <v>2024</v>
      </c>
      <c r="I46" s="502"/>
      <c r="J46" s="34" t="s">
        <v>145</v>
      </c>
      <c r="K46" s="67"/>
      <c r="L46" s="87" t="s">
        <v>600</v>
      </c>
      <c r="M46" s="225"/>
      <c r="N46" s="192">
        <v>0.3</v>
      </c>
      <c r="O46" s="81"/>
      <c r="P46" s="85">
        <f>+O46/N46</f>
        <v>0</v>
      </c>
      <c r="Q46" s="81"/>
      <c r="R46" s="85">
        <f>+Q46/N46</f>
        <v>0</v>
      </c>
      <c r="S46" s="81"/>
      <c r="T46" s="85">
        <f>+S46/N46</f>
        <v>0</v>
      </c>
      <c r="U46" s="80"/>
      <c r="V46" s="164">
        <f>+U46/N46</f>
        <v>0</v>
      </c>
      <c r="W46" s="192">
        <v>0.3</v>
      </c>
      <c r="X46" s="71"/>
      <c r="Y46" s="74">
        <f t="shared" si="23"/>
        <v>0</v>
      </c>
      <c r="Z46" s="71"/>
      <c r="AA46" s="74">
        <f t="shared" si="24"/>
        <v>0</v>
      </c>
      <c r="AB46" s="71"/>
      <c r="AC46" s="74">
        <f t="shared" si="25"/>
        <v>0</v>
      </c>
      <c r="AD46" s="73"/>
      <c r="AE46" s="160">
        <f t="shared" si="26"/>
        <v>0</v>
      </c>
      <c r="AF46" s="179">
        <v>30</v>
      </c>
      <c r="AG46" s="96">
        <v>21</v>
      </c>
      <c r="AH46" s="343">
        <f t="shared" si="27"/>
        <v>0.7</v>
      </c>
      <c r="AI46" s="96">
        <v>17</v>
      </c>
      <c r="AJ46" s="343">
        <f t="shared" si="28"/>
        <v>1.2666666666666666</v>
      </c>
      <c r="AK46" s="96">
        <v>21</v>
      </c>
      <c r="AL46" s="343">
        <f t="shared" si="29"/>
        <v>1.9666666666666666</v>
      </c>
      <c r="AM46" s="344">
        <v>22</v>
      </c>
      <c r="AN46" s="353">
        <f t="shared" si="35"/>
        <v>2.7</v>
      </c>
      <c r="AO46" s="192">
        <v>0.3</v>
      </c>
      <c r="AP46" s="71"/>
      <c r="AQ46" s="354">
        <f t="shared" si="30"/>
        <v>0</v>
      </c>
      <c r="AR46" s="71"/>
      <c r="AS46" s="354">
        <f t="shared" si="31"/>
        <v>0</v>
      </c>
      <c r="AT46" s="71"/>
      <c r="AU46" s="354">
        <f t="shared" si="32"/>
        <v>0</v>
      </c>
      <c r="AV46" s="344"/>
      <c r="AW46" s="388">
        <f t="shared" si="33"/>
        <v>0</v>
      </c>
      <c r="AX46" s="390">
        <v>10827</v>
      </c>
      <c r="AY46" s="348">
        <v>522</v>
      </c>
      <c r="AZ46" s="394">
        <f>AX46/AY46</f>
        <v>20.741379310344829</v>
      </c>
    </row>
    <row r="47" spans="1:52" ht="63" x14ac:dyDescent="0.25">
      <c r="A47" s="151">
        <v>56</v>
      </c>
      <c r="B47" s="6" t="s">
        <v>197</v>
      </c>
      <c r="C47" s="12">
        <v>1</v>
      </c>
      <c r="D47" s="6" t="s">
        <v>198</v>
      </c>
      <c r="E47" s="6" t="s">
        <v>199</v>
      </c>
      <c r="F47" s="6" t="s">
        <v>200</v>
      </c>
      <c r="G47" s="8">
        <v>2023</v>
      </c>
      <c r="H47" s="13">
        <v>2024</v>
      </c>
      <c r="I47" s="9">
        <v>4500000000</v>
      </c>
      <c r="J47" s="10" t="s">
        <v>201</v>
      </c>
      <c r="K47" s="67"/>
      <c r="L47" s="87" t="s">
        <v>601</v>
      </c>
      <c r="M47" s="225"/>
      <c r="N47" s="192">
        <v>0.08</v>
      </c>
      <c r="O47" s="71"/>
      <c r="P47" s="85">
        <f>+O47/N47</f>
        <v>0</v>
      </c>
      <c r="Q47" s="81"/>
      <c r="R47" s="85">
        <f>+Q47/N47</f>
        <v>0</v>
      </c>
      <c r="S47" s="81"/>
      <c r="T47" s="85">
        <f>+S47/N47</f>
        <v>0</v>
      </c>
      <c r="U47" s="80"/>
      <c r="V47" s="164">
        <f>+U47/N47</f>
        <v>0</v>
      </c>
      <c r="W47" s="192">
        <v>0.08</v>
      </c>
      <c r="X47" s="71"/>
      <c r="Y47" s="74">
        <f t="shared" si="23"/>
        <v>0</v>
      </c>
      <c r="Z47" s="71"/>
      <c r="AA47" s="74">
        <f t="shared" si="24"/>
        <v>0</v>
      </c>
      <c r="AB47" s="71"/>
      <c r="AC47" s="74">
        <f t="shared" si="25"/>
        <v>0</v>
      </c>
      <c r="AD47" s="73"/>
      <c r="AE47" s="160">
        <f t="shared" si="26"/>
        <v>0</v>
      </c>
      <c r="AF47" s="192">
        <v>1</v>
      </c>
      <c r="AG47" s="96"/>
      <c r="AH47" s="343">
        <f t="shared" si="27"/>
        <v>0</v>
      </c>
      <c r="AI47" s="96"/>
      <c r="AJ47" s="343">
        <f t="shared" si="28"/>
        <v>0</v>
      </c>
      <c r="AK47" s="95">
        <v>1</v>
      </c>
      <c r="AL47" s="343">
        <f t="shared" si="29"/>
        <v>1</v>
      </c>
      <c r="AM47" s="344"/>
      <c r="AN47" s="353">
        <f t="shared" si="35"/>
        <v>1</v>
      </c>
      <c r="AO47" s="192">
        <v>0.08</v>
      </c>
      <c r="AP47" s="71"/>
      <c r="AQ47" s="354">
        <f t="shared" si="30"/>
        <v>0</v>
      </c>
      <c r="AR47" s="71"/>
      <c r="AS47" s="354">
        <f t="shared" si="31"/>
        <v>0</v>
      </c>
      <c r="AT47" s="71"/>
      <c r="AU47" s="354">
        <f t="shared" si="32"/>
        <v>0</v>
      </c>
      <c r="AV47" s="344"/>
      <c r="AW47" s="355">
        <f t="shared" si="33"/>
        <v>0</v>
      </c>
      <c r="AX47" s="364"/>
    </row>
    <row r="48" spans="1:52" ht="78.75" x14ac:dyDescent="0.25">
      <c r="A48" s="151">
        <v>57</v>
      </c>
      <c r="B48" s="6" t="s">
        <v>202</v>
      </c>
      <c r="C48" s="6" t="s">
        <v>41</v>
      </c>
      <c r="D48" s="6" t="s">
        <v>203</v>
      </c>
      <c r="E48" s="6" t="s">
        <v>204</v>
      </c>
      <c r="F48" s="6" t="s">
        <v>119</v>
      </c>
      <c r="G48" s="8">
        <v>2023</v>
      </c>
      <c r="H48" s="13">
        <v>2024</v>
      </c>
      <c r="I48" s="9">
        <v>3500000</v>
      </c>
      <c r="J48" s="10" t="s">
        <v>205</v>
      </c>
      <c r="K48" s="67"/>
      <c r="L48" s="87" t="s">
        <v>600</v>
      </c>
      <c r="M48" s="225"/>
      <c r="N48" s="179">
        <v>30</v>
      </c>
      <c r="O48" s="71"/>
      <c r="P48" s="85" t="e">
        <f>+N48/O48</f>
        <v>#DIV/0!</v>
      </c>
      <c r="Q48" s="71"/>
      <c r="R48" s="85">
        <f>+Q48/N48</f>
        <v>0</v>
      </c>
      <c r="S48" s="71"/>
      <c r="T48" s="85" t="e">
        <f>+N48/S48</f>
        <v>#DIV/0!</v>
      </c>
      <c r="U48" s="73"/>
      <c r="V48" s="164" t="e">
        <f>+N48/U48</f>
        <v>#DIV/0!</v>
      </c>
      <c r="W48" s="179">
        <v>30</v>
      </c>
      <c r="X48" s="71"/>
      <c r="Y48" s="74">
        <f t="shared" si="23"/>
        <v>0</v>
      </c>
      <c r="Z48" s="71"/>
      <c r="AA48" s="74">
        <f t="shared" si="24"/>
        <v>0</v>
      </c>
      <c r="AB48" s="71"/>
      <c r="AC48" s="74">
        <f t="shared" si="25"/>
        <v>0</v>
      </c>
      <c r="AD48" s="73"/>
      <c r="AE48" s="160">
        <f t="shared" si="26"/>
        <v>0</v>
      </c>
      <c r="AF48" s="179">
        <v>4</v>
      </c>
      <c r="AG48" s="96">
        <v>3</v>
      </c>
      <c r="AH48" s="343">
        <f t="shared" si="27"/>
        <v>0.75</v>
      </c>
      <c r="AI48" s="96">
        <v>2</v>
      </c>
      <c r="AJ48" s="343">
        <f t="shared" si="28"/>
        <v>1.25</v>
      </c>
      <c r="AK48" s="96">
        <v>3</v>
      </c>
      <c r="AL48" s="343">
        <f t="shared" si="29"/>
        <v>2</v>
      </c>
      <c r="AM48" s="344">
        <v>2</v>
      </c>
      <c r="AN48" s="353">
        <f t="shared" si="35"/>
        <v>2.5</v>
      </c>
      <c r="AO48" s="179">
        <v>30</v>
      </c>
      <c r="AP48" s="71"/>
      <c r="AQ48" s="354">
        <f t="shared" si="30"/>
        <v>0</v>
      </c>
      <c r="AR48" s="71"/>
      <c r="AS48" s="354">
        <f t="shared" si="31"/>
        <v>0</v>
      </c>
      <c r="AT48" s="71"/>
      <c r="AU48" s="354">
        <f t="shared" si="32"/>
        <v>0</v>
      </c>
      <c r="AV48" s="344"/>
      <c r="AW48" s="388">
        <f t="shared" si="33"/>
        <v>0</v>
      </c>
      <c r="AX48" s="390">
        <v>549</v>
      </c>
      <c r="AY48" s="348">
        <v>21553</v>
      </c>
      <c r="AZ48" s="393">
        <f>AX48/AY48</f>
        <v>2.5472092052150511E-2</v>
      </c>
    </row>
    <row r="49" spans="1:50" ht="45" x14ac:dyDescent="0.25">
      <c r="A49" s="151">
        <v>58</v>
      </c>
      <c r="B49" s="6" t="s">
        <v>206</v>
      </c>
      <c r="C49" s="6">
        <v>8000</v>
      </c>
      <c r="D49" s="6" t="s">
        <v>207</v>
      </c>
      <c r="E49" s="6" t="s">
        <v>143</v>
      </c>
      <c r="F49" s="6" t="s">
        <v>119</v>
      </c>
      <c r="G49" s="8">
        <v>2023</v>
      </c>
      <c r="H49" s="13">
        <v>2024</v>
      </c>
      <c r="I49" s="9"/>
      <c r="J49" s="10" t="s">
        <v>205</v>
      </c>
      <c r="K49" s="67"/>
      <c r="L49" s="87" t="s">
        <v>600</v>
      </c>
      <c r="M49" s="225"/>
      <c r="N49" s="284">
        <v>5095000000</v>
      </c>
      <c r="O49" s="284">
        <v>1515169104</v>
      </c>
      <c r="P49" s="85">
        <f>+O49/N49</f>
        <v>0.29738353366045145</v>
      </c>
      <c r="Q49" s="71"/>
      <c r="R49" s="85">
        <f>+Q49/N49</f>
        <v>0</v>
      </c>
      <c r="S49" s="71"/>
      <c r="T49" s="85">
        <f>+S49/N49</f>
        <v>0</v>
      </c>
      <c r="U49" s="73"/>
      <c r="V49" s="164">
        <f>+U49/N49</f>
        <v>0</v>
      </c>
      <c r="W49" s="192">
        <v>1</v>
      </c>
      <c r="X49" s="71"/>
      <c r="Y49" s="74">
        <f t="shared" si="23"/>
        <v>0</v>
      </c>
      <c r="Z49" s="71"/>
      <c r="AA49" s="74">
        <f t="shared" si="24"/>
        <v>0</v>
      </c>
      <c r="AB49" s="71"/>
      <c r="AC49" s="74">
        <f t="shared" si="25"/>
        <v>0</v>
      </c>
      <c r="AD49" s="73"/>
      <c r="AE49" s="160">
        <f t="shared" si="26"/>
        <v>0</v>
      </c>
      <c r="AF49" s="179">
        <v>8000</v>
      </c>
      <c r="AG49" s="96">
        <v>2061</v>
      </c>
      <c r="AH49" s="343">
        <f t="shared" si="27"/>
        <v>0.25762499999999999</v>
      </c>
      <c r="AI49" s="96">
        <v>2086</v>
      </c>
      <c r="AJ49" s="343">
        <f t="shared" si="28"/>
        <v>0.51837500000000003</v>
      </c>
      <c r="AK49" s="96">
        <v>2189</v>
      </c>
      <c r="AL49" s="343">
        <f t="shared" si="29"/>
        <v>0.79200000000000004</v>
      </c>
      <c r="AM49" s="344">
        <v>1990</v>
      </c>
      <c r="AN49" s="353">
        <f t="shared" si="35"/>
        <v>1.0407500000000001</v>
      </c>
      <c r="AO49" s="192">
        <v>1</v>
      </c>
      <c r="AP49" s="71"/>
      <c r="AQ49" s="354">
        <f t="shared" si="30"/>
        <v>0</v>
      </c>
      <c r="AR49" s="71"/>
      <c r="AS49" s="354">
        <f t="shared" si="31"/>
        <v>0</v>
      </c>
      <c r="AT49" s="71"/>
      <c r="AU49" s="354">
        <f t="shared" si="32"/>
        <v>0</v>
      </c>
      <c r="AV49" s="344"/>
      <c r="AW49" s="388">
        <f t="shared" si="33"/>
        <v>0</v>
      </c>
      <c r="AX49" s="390">
        <f>SUM(AG49,AI49,AK49,AM49)</f>
        <v>8326</v>
      </c>
    </row>
    <row r="50" spans="1:50" ht="63" x14ac:dyDescent="0.25">
      <c r="A50" s="295">
        <v>59</v>
      </c>
      <c r="B50" s="6" t="s">
        <v>208</v>
      </c>
      <c r="C50" s="12">
        <v>1</v>
      </c>
      <c r="D50" s="6" t="s">
        <v>209</v>
      </c>
      <c r="E50" s="6" t="s">
        <v>210</v>
      </c>
      <c r="F50" s="6" t="s">
        <v>119</v>
      </c>
      <c r="G50" s="8">
        <v>2023</v>
      </c>
      <c r="H50" s="13">
        <v>2024</v>
      </c>
      <c r="I50" s="9">
        <v>5000000</v>
      </c>
      <c r="J50" s="10" t="s">
        <v>211</v>
      </c>
      <c r="K50" s="67"/>
      <c r="L50" s="87" t="s">
        <v>602</v>
      </c>
      <c r="M50" s="225"/>
      <c r="N50" s="179">
        <v>4</v>
      </c>
      <c r="O50" s="71"/>
      <c r="P50" s="85">
        <f t="shared" si="19"/>
        <v>0</v>
      </c>
      <c r="Q50" s="71"/>
      <c r="R50" s="85">
        <f t="shared" si="20"/>
        <v>0</v>
      </c>
      <c r="S50" s="71"/>
      <c r="T50" s="85">
        <f t="shared" si="21"/>
        <v>0</v>
      </c>
      <c r="U50" s="73"/>
      <c r="V50" s="164">
        <f t="shared" si="22"/>
        <v>0</v>
      </c>
      <c r="W50" s="179">
        <v>4</v>
      </c>
      <c r="X50" s="71"/>
      <c r="Y50" s="74">
        <f t="shared" si="23"/>
        <v>0</v>
      </c>
      <c r="Z50" s="71"/>
      <c r="AA50" s="74">
        <f t="shared" si="24"/>
        <v>0</v>
      </c>
      <c r="AB50" s="71"/>
      <c r="AC50" s="74">
        <f t="shared" si="25"/>
        <v>0</v>
      </c>
      <c r="AD50" s="73"/>
      <c r="AE50" s="160">
        <f t="shared" si="26"/>
        <v>0</v>
      </c>
      <c r="AF50" s="192">
        <v>1</v>
      </c>
      <c r="AG50" s="96"/>
      <c r="AH50" s="343">
        <f t="shared" si="27"/>
        <v>0</v>
      </c>
      <c r="AI50" s="96"/>
      <c r="AJ50" s="343">
        <f t="shared" si="28"/>
        <v>0</v>
      </c>
      <c r="AK50" s="95"/>
      <c r="AL50" s="343">
        <f t="shared" si="29"/>
        <v>0</v>
      </c>
      <c r="AM50" s="344">
        <v>100</v>
      </c>
      <c r="AN50" s="353">
        <f t="shared" si="35"/>
        <v>100</v>
      </c>
      <c r="AO50" s="179">
        <v>4</v>
      </c>
      <c r="AP50" s="71"/>
      <c r="AQ50" s="354">
        <f t="shared" si="30"/>
        <v>0</v>
      </c>
      <c r="AR50" s="71"/>
      <c r="AS50" s="354">
        <f t="shared" si="31"/>
        <v>0</v>
      </c>
      <c r="AT50" s="71"/>
      <c r="AU50" s="354">
        <f t="shared" si="32"/>
        <v>0</v>
      </c>
      <c r="AV50" s="344"/>
      <c r="AW50" s="355">
        <f t="shared" si="33"/>
        <v>0</v>
      </c>
      <c r="AX50" s="366"/>
    </row>
    <row r="51" spans="1:50" ht="95.25" thickBot="1" x14ac:dyDescent="0.3">
      <c r="A51" s="295">
        <v>60</v>
      </c>
      <c r="B51" s="203" t="s">
        <v>212</v>
      </c>
      <c r="C51" s="216">
        <v>0.9</v>
      </c>
      <c r="D51" s="203" t="s">
        <v>213</v>
      </c>
      <c r="E51" s="203" t="s">
        <v>214</v>
      </c>
      <c r="F51" s="203" t="s">
        <v>119</v>
      </c>
      <c r="G51" s="205">
        <v>2023</v>
      </c>
      <c r="H51" s="214">
        <v>2024</v>
      </c>
      <c r="I51" s="206">
        <v>5000000</v>
      </c>
      <c r="J51" s="207" t="s">
        <v>215</v>
      </c>
      <c r="K51" s="208"/>
      <c r="L51" s="272" t="s">
        <v>603</v>
      </c>
      <c r="M51" s="226"/>
      <c r="N51" s="179">
        <v>5000</v>
      </c>
      <c r="O51" s="71"/>
      <c r="P51" s="85">
        <f t="shared" si="19"/>
        <v>0</v>
      </c>
      <c r="Q51" s="71"/>
      <c r="R51" s="85">
        <f t="shared" si="20"/>
        <v>0</v>
      </c>
      <c r="S51" s="71"/>
      <c r="T51" s="85">
        <f t="shared" si="21"/>
        <v>0</v>
      </c>
      <c r="U51" s="73"/>
      <c r="V51" s="164">
        <f t="shared" si="22"/>
        <v>0</v>
      </c>
      <c r="W51" s="179">
        <v>5000</v>
      </c>
      <c r="X51" s="71"/>
      <c r="Y51" s="74">
        <f t="shared" si="23"/>
        <v>0</v>
      </c>
      <c r="Z51" s="71"/>
      <c r="AA51" s="74">
        <f t="shared" si="24"/>
        <v>0</v>
      </c>
      <c r="AB51" s="71"/>
      <c r="AC51" s="74">
        <f t="shared" si="25"/>
        <v>0</v>
      </c>
      <c r="AD51" s="73"/>
      <c r="AE51" s="160">
        <f t="shared" si="26"/>
        <v>0</v>
      </c>
      <c r="AF51" s="192">
        <v>0.9</v>
      </c>
      <c r="AG51" s="96"/>
      <c r="AH51" s="343">
        <f t="shared" si="27"/>
        <v>0</v>
      </c>
      <c r="AI51" s="96"/>
      <c r="AJ51" s="343">
        <f t="shared" si="28"/>
        <v>0</v>
      </c>
      <c r="AK51" s="95"/>
      <c r="AL51" s="343">
        <f t="shared" si="29"/>
        <v>0</v>
      </c>
      <c r="AM51" s="344">
        <v>100</v>
      </c>
      <c r="AN51" s="353">
        <f t="shared" si="35"/>
        <v>111.11111111111111</v>
      </c>
      <c r="AO51" s="179">
        <v>5000</v>
      </c>
      <c r="AP51" s="71"/>
      <c r="AQ51" s="354">
        <f t="shared" si="30"/>
        <v>0</v>
      </c>
      <c r="AR51" s="71"/>
      <c r="AS51" s="354">
        <f t="shared" si="31"/>
        <v>0</v>
      </c>
      <c r="AT51" s="71"/>
      <c r="AU51" s="354">
        <f t="shared" si="32"/>
        <v>0</v>
      </c>
      <c r="AV51" s="344"/>
      <c r="AW51" s="355">
        <f t="shared" si="33"/>
        <v>0</v>
      </c>
      <c r="AX51" s="366"/>
    </row>
    <row r="52" spans="1:50" ht="16.5" customHeight="1" thickBot="1" x14ac:dyDescent="0.3">
      <c r="A52" s="72"/>
      <c r="B52" s="18"/>
      <c r="C52" s="19"/>
      <c r="D52" s="19"/>
      <c r="E52" s="19"/>
      <c r="F52" s="19"/>
      <c r="G52" s="20"/>
      <c r="H52" s="21"/>
      <c r="I52" s="32"/>
      <c r="J52" s="23"/>
      <c r="M52" s="117"/>
      <c r="AX52" s="366"/>
    </row>
    <row r="53" spans="1:50" ht="16.5" customHeight="1" thickBot="1" x14ac:dyDescent="0.3">
      <c r="A53" s="493" t="s">
        <v>0</v>
      </c>
      <c r="B53" s="494"/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5"/>
      <c r="N53" s="539" t="s">
        <v>582</v>
      </c>
      <c r="O53" s="540"/>
      <c r="P53" s="540"/>
      <c r="Q53" s="540"/>
      <c r="R53" s="540"/>
      <c r="S53" s="540"/>
      <c r="T53" s="540"/>
      <c r="U53" s="540"/>
      <c r="V53" s="541"/>
      <c r="W53" s="542" t="s">
        <v>583</v>
      </c>
      <c r="X53" s="543"/>
      <c r="Y53" s="543"/>
      <c r="Z53" s="543"/>
      <c r="AA53" s="543"/>
      <c r="AB53" s="543"/>
      <c r="AC53" s="543"/>
      <c r="AD53" s="543"/>
      <c r="AE53" s="544"/>
      <c r="AF53" s="595" t="s">
        <v>584</v>
      </c>
      <c r="AG53" s="596"/>
      <c r="AH53" s="596"/>
      <c r="AI53" s="596"/>
      <c r="AJ53" s="596"/>
      <c r="AK53" s="596"/>
      <c r="AL53" s="596"/>
      <c r="AM53" s="596"/>
      <c r="AN53" s="597"/>
      <c r="AO53" s="598" t="s">
        <v>623</v>
      </c>
      <c r="AP53" s="599"/>
      <c r="AQ53" s="599"/>
      <c r="AR53" s="599"/>
      <c r="AS53" s="599"/>
      <c r="AT53" s="599"/>
      <c r="AU53" s="599"/>
      <c r="AV53" s="599"/>
      <c r="AW53" s="600"/>
      <c r="AX53" s="366"/>
    </row>
    <row r="54" spans="1:50" ht="16.5" customHeight="1" thickBot="1" x14ac:dyDescent="0.3">
      <c r="A54" s="493" t="s">
        <v>1</v>
      </c>
      <c r="B54" s="495"/>
      <c r="C54" s="493" t="s">
        <v>112</v>
      </c>
      <c r="D54" s="494"/>
      <c r="E54" s="494"/>
      <c r="F54" s="494"/>
      <c r="G54" s="494"/>
      <c r="H54" s="494"/>
      <c r="I54" s="494"/>
      <c r="J54" s="494"/>
      <c r="K54" s="494"/>
      <c r="L54" s="494"/>
      <c r="M54" s="495"/>
      <c r="N54" s="551" t="s">
        <v>581</v>
      </c>
      <c r="O54" s="554" t="s">
        <v>585</v>
      </c>
      <c r="P54" s="568" t="s">
        <v>574</v>
      </c>
      <c r="Q54" s="554" t="s">
        <v>586</v>
      </c>
      <c r="R54" s="568" t="s">
        <v>575</v>
      </c>
      <c r="S54" s="554" t="s">
        <v>587</v>
      </c>
      <c r="T54" s="568" t="s">
        <v>576</v>
      </c>
      <c r="U54" s="554" t="s">
        <v>588</v>
      </c>
      <c r="V54" s="571" t="s">
        <v>580</v>
      </c>
      <c r="W54" s="583" t="s">
        <v>581</v>
      </c>
      <c r="X54" s="586" t="s">
        <v>585</v>
      </c>
      <c r="Y54" s="589" t="s">
        <v>574</v>
      </c>
      <c r="Z54" s="586" t="s">
        <v>586</v>
      </c>
      <c r="AA54" s="589" t="s">
        <v>575</v>
      </c>
      <c r="AB54" s="586" t="s">
        <v>587</v>
      </c>
      <c r="AC54" s="589" t="s">
        <v>576</v>
      </c>
      <c r="AD54" s="586" t="s">
        <v>588</v>
      </c>
      <c r="AE54" s="592" t="s">
        <v>580</v>
      </c>
      <c r="AF54" s="607" t="s">
        <v>581</v>
      </c>
      <c r="AG54" s="601" t="s">
        <v>585</v>
      </c>
      <c r="AH54" s="635" t="s">
        <v>574</v>
      </c>
      <c r="AI54" s="601" t="s">
        <v>586</v>
      </c>
      <c r="AJ54" s="635" t="s">
        <v>575</v>
      </c>
      <c r="AK54" s="601" t="s">
        <v>587</v>
      </c>
      <c r="AL54" s="635" t="s">
        <v>576</v>
      </c>
      <c r="AM54" s="601" t="s">
        <v>588</v>
      </c>
      <c r="AN54" s="638" t="s">
        <v>580</v>
      </c>
      <c r="AO54" s="607" t="s">
        <v>581</v>
      </c>
      <c r="AP54" s="601" t="s">
        <v>585</v>
      </c>
      <c r="AQ54" s="610" t="s">
        <v>574</v>
      </c>
      <c r="AR54" s="601" t="s">
        <v>586</v>
      </c>
      <c r="AS54" s="610" t="s">
        <v>575</v>
      </c>
      <c r="AT54" s="601" t="s">
        <v>587</v>
      </c>
      <c r="AU54" s="610" t="s">
        <v>576</v>
      </c>
      <c r="AV54" s="601" t="s">
        <v>588</v>
      </c>
      <c r="AW54" s="604" t="s">
        <v>580</v>
      </c>
      <c r="AX54" s="366"/>
    </row>
    <row r="55" spans="1:50" ht="16.5" customHeight="1" thickBot="1" x14ac:dyDescent="0.3">
      <c r="A55" s="493" t="s">
        <v>3</v>
      </c>
      <c r="B55" s="495"/>
      <c r="C55" s="493" t="s">
        <v>113</v>
      </c>
      <c r="D55" s="494"/>
      <c r="E55" s="494"/>
      <c r="F55" s="494"/>
      <c r="G55" s="494"/>
      <c r="H55" s="494"/>
      <c r="I55" s="494"/>
      <c r="J55" s="494"/>
      <c r="K55" s="494"/>
      <c r="L55" s="494"/>
      <c r="M55" s="495"/>
      <c r="N55" s="552"/>
      <c r="O55" s="555"/>
      <c r="P55" s="569"/>
      <c r="Q55" s="555"/>
      <c r="R55" s="569"/>
      <c r="S55" s="555"/>
      <c r="T55" s="569"/>
      <c r="U55" s="555"/>
      <c r="V55" s="572"/>
      <c r="W55" s="584"/>
      <c r="X55" s="587"/>
      <c r="Y55" s="590"/>
      <c r="Z55" s="587"/>
      <c r="AA55" s="590"/>
      <c r="AB55" s="587"/>
      <c r="AC55" s="590"/>
      <c r="AD55" s="587"/>
      <c r="AE55" s="593"/>
      <c r="AF55" s="608"/>
      <c r="AG55" s="602"/>
      <c r="AH55" s="636"/>
      <c r="AI55" s="602"/>
      <c r="AJ55" s="636"/>
      <c r="AK55" s="602"/>
      <c r="AL55" s="636"/>
      <c r="AM55" s="602"/>
      <c r="AN55" s="639"/>
      <c r="AO55" s="608"/>
      <c r="AP55" s="602"/>
      <c r="AQ55" s="611"/>
      <c r="AR55" s="602"/>
      <c r="AS55" s="611"/>
      <c r="AT55" s="602"/>
      <c r="AU55" s="611"/>
      <c r="AV55" s="602"/>
      <c r="AW55" s="605"/>
      <c r="AX55" s="366"/>
    </row>
    <row r="56" spans="1:50" ht="16.5" customHeight="1" thickBot="1" x14ac:dyDescent="0.3">
      <c r="A56" s="493" t="s">
        <v>5</v>
      </c>
      <c r="B56" s="495"/>
      <c r="C56" s="496" t="s">
        <v>216</v>
      </c>
      <c r="D56" s="497"/>
      <c r="E56" s="497"/>
      <c r="F56" s="497"/>
      <c r="G56" s="497"/>
      <c r="H56" s="497"/>
      <c r="I56" s="497"/>
      <c r="J56" s="498"/>
      <c r="K56" s="49" t="s">
        <v>7</v>
      </c>
      <c r="L56" s="488" t="s">
        <v>589</v>
      </c>
      <c r="M56" s="488" t="s">
        <v>652</v>
      </c>
      <c r="N56" s="552"/>
      <c r="O56" s="555"/>
      <c r="P56" s="569"/>
      <c r="Q56" s="555"/>
      <c r="R56" s="569"/>
      <c r="S56" s="555"/>
      <c r="T56" s="569"/>
      <c r="U56" s="555"/>
      <c r="V56" s="572"/>
      <c r="W56" s="584"/>
      <c r="X56" s="587"/>
      <c r="Y56" s="590"/>
      <c r="Z56" s="587"/>
      <c r="AA56" s="590"/>
      <c r="AB56" s="587"/>
      <c r="AC56" s="590"/>
      <c r="AD56" s="587"/>
      <c r="AE56" s="593"/>
      <c r="AF56" s="608"/>
      <c r="AG56" s="602"/>
      <c r="AH56" s="636"/>
      <c r="AI56" s="602"/>
      <c r="AJ56" s="636"/>
      <c r="AK56" s="602"/>
      <c r="AL56" s="636"/>
      <c r="AM56" s="602"/>
      <c r="AN56" s="639"/>
      <c r="AO56" s="608"/>
      <c r="AP56" s="602"/>
      <c r="AQ56" s="611"/>
      <c r="AR56" s="602"/>
      <c r="AS56" s="611"/>
      <c r="AT56" s="602"/>
      <c r="AU56" s="611"/>
      <c r="AV56" s="602"/>
      <c r="AW56" s="605"/>
      <c r="AX56" s="366"/>
    </row>
    <row r="57" spans="1:50" ht="16.5" customHeight="1" thickBot="1" x14ac:dyDescent="0.3">
      <c r="A57" s="491" t="s">
        <v>651</v>
      </c>
      <c r="B57" s="489" t="s">
        <v>8</v>
      </c>
      <c r="C57" s="488" t="s">
        <v>9</v>
      </c>
      <c r="D57" s="488" t="s">
        <v>10</v>
      </c>
      <c r="E57" s="488" t="s">
        <v>11</v>
      </c>
      <c r="F57" s="488" t="s">
        <v>12</v>
      </c>
      <c r="G57" s="49" t="s">
        <v>13</v>
      </c>
      <c r="H57" s="48"/>
      <c r="I57" s="50" t="s">
        <v>14</v>
      </c>
      <c r="J57" s="48"/>
      <c r="K57" s="499" t="s">
        <v>15</v>
      </c>
      <c r="L57" s="489"/>
      <c r="M57" s="489"/>
      <c r="N57" s="552"/>
      <c r="O57" s="555"/>
      <c r="P57" s="569"/>
      <c r="Q57" s="555"/>
      <c r="R57" s="569"/>
      <c r="S57" s="555"/>
      <c r="T57" s="569"/>
      <c r="U57" s="555"/>
      <c r="V57" s="572"/>
      <c r="W57" s="584"/>
      <c r="X57" s="587"/>
      <c r="Y57" s="590"/>
      <c r="Z57" s="587"/>
      <c r="AA57" s="590"/>
      <c r="AB57" s="587"/>
      <c r="AC57" s="590"/>
      <c r="AD57" s="587"/>
      <c r="AE57" s="593"/>
      <c r="AF57" s="608"/>
      <c r="AG57" s="602"/>
      <c r="AH57" s="636"/>
      <c r="AI57" s="602"/>
      <c r="AJ57" s="636"/>
      <c r="AK57" s="602"/>
      <c r="AL57" s="636"/>
      <c r="AM57" s="602"/>
      <c r="AN57" s="639"/>
      <c r="AO57" s="608"/>
      <c r="AP57" s="602"/>
      <c r="AQ57" s="611"/>
      <c r="AR57" s="602"/>
      <c r="AS57" s="611"/>
      <c r="AT57" s="602"/>
      <c r="AU57" s="611"/>
      <c r="AV57" s="602"/>
      <c r="AW57" s="605"/>
      <c r="AX57" s="366"/>
    </row>
    <row r="58" spans="1:50" ht="32.25" thickBot="1" x14ac:dyDescent="0.3">
      <c r="A58" s="492"/>
      <c r="B58" s="490"/>
      <c r="C58" s="490"/>
      <c r="D58" s="490"/>
      <c r="E58" s="490"/>
      <c r="F58" s="490"/>
      <c r="G58" s="114" t="s">
        <v>16</v>
      </c>
      <c r="H58" s="114" t="s">
        <v>17</v>
      </c>
      <c r="I58" s="114" t="s">
        <v>18</v>
      </c>
      <c r="J58" s="114" t="s">
        <v>19</v>
      </c>
      <c r="K58" s="500"/>
      <c r="L58" s="490"/>
      <c r="M58" s="490"/>
      <c r="N58" s="553"/>
      <c r="O58" s="556"/>
      <c r="P58" s="570"/>
      <c r="Q58" s="556"/>
      <c r="R58" s="570"/>
      <c r="S58" s="556"/>
      <c r="T58" s="570"/>
      <c r="U58" s="556"/>
      <c r="V58" s="573"/>
      <c r="W58" s="585"/>
      <c r="X58" s="588"/>
      <c r="Y58" s="591"/>
      <c r="Z58" s="588"/>
      <c r="AA58" s="591"/>
      <c r="AB58" s="588"/>
      <c r="AC58" s="591"/>
      <c r="AD58" s="588"/>
      <c r="AE58" s="594"/>
      <c r="AF58" s="609"/>
      <c r="AG58" s="603"/>
      <c r="AH58" s="637"/>
      <c r="AI58" s="603"/>
      <c r="AJ58" s="637"/>
      <c r="AK58" s="603"/>
      <c r="AL58" s="637"/>
      <c r="AM58" s="603"/>
      <c r="AN58" s="640"/>
      <c r="AO58" s="609"/>
      <c r="AP58" s="603"/>
      <c r="AQ58" s="612"/>
      <c r="AR58" s="603"/>
      <c r="AS58" s="612"/>
      <c r="AT58" s="603"/>
      <c r="AU58" s="612"/>
      <c r="AV58" s="603"/>
      <c r="AW58" s="606"/>
      <c r="AX58" s="366"/>
    </row>
    <row r="59" spans="1:50" ht="47.25" x14ac:dyDescent="0.25">
      <c r="A59" s="148">
        <v>61</v>
      </c>
      <c r="B59" s="197" t="s">
        <v>217</v>
      </c>
      <c r="C59" s="229">
        <v>100000</v>
      </c>
      <c r="D59" s="197" t="s">
        <v>218</v>
      </c>
      <c r="E59" s="197" t="s">
        <v>219</v>
      </c>
      <c r="F59" s="197" t="s">
        <v>220</v>
      </c>
      <c r="G59" s="129">
        <v>2023</v>
      </c>
      <c r="H59" s="211">
        <v>2024</v>
      </c>
      <c r="I59" s="199">
        <v>480000000</v>
      </c>
      <c r="J59" s="200" t="s">
        <v>221</v>
      </c>
      <c r="K59" s="201"/>
      <c r="L59" s="273" t="s">
        <v>604</v>
      </c>
      <c r="M59" s="224"/>
      <c r="N59" s="232">
        <v>100000</v>
      </c>
      <c r="O59" s="129"/>
      <c r="P59" s="130">
        <f t="shared" ref="P59:P61" si="41">+O59/N59</f>
        <v>0</v>
      </c>
      <c r="Q59" s="129"/>
      <c r="R59" s="130">
        <f t="shared" ref="R59:R61" si="42">+(O59+Q59)/N59</f>
        <v>0</v>
      </c>
      <c r="S59" s="129"/>
      <c r="T59" s="130">
        <f t="shared" ref="T59:T61" si="43">+(O59+Q59+S59)/N59</f>
        <v>0</v>
      </c>
      <c r="U59" s="131"/>
      <c r="V59" s="132">
        <f t="shared" ref="V59:V61" si="44">+(O59+Q59+S59+U59)/N59</f>
        <v>0</v>
      </c>
      <c r="W59" s="128"/>
      <c r="X59" s="129"/>
      <c r="Y59" s="137" t="e">
        <f t="shared" ref="Y59:Y61" si="45">+X59/W59</f>
        <v>#DIV/0!</v>
      </c>
      <c r="Z59" s="129"/>
      <c r="AA59" s="137" t="e">
        <f t="shared" ref="AA59:AA61" si="46">+(X59+Z59)/W59</f>
        <v>#DIV/0!</v>
      </c>
      <c r="AB59" s="129"/>
      <c r="AC59" s="137" t="e">
        <f t="shared" ref="AC59:AC61" si="47">+(X59+Z59+AB59)/W59</f>
        <v>#DIV/0!</v>
      </c>
      <c r="AD59" s="131"/>
      <c r="AE59" s="139" t="e">
        <f t="shared" ref="AE59:AE61" si="48">+(X59+Z59+AB59+AD59)/W59</f>
        <v>#DIV/0!</v>
      </c>
      <c r="AF59" s="128">
        <v>100000</v>
      </c>
      <c r="AG59" s="252">
        <v>60975</v>
      </c>
      <c r="AH59" s="362">
        <f t="shared" ref="AH59:AH61" si="49">+AG59/AF59</f>
        <v>0.60975000000000001</v>
      </c>
      <c r="AI59" s="252">
        <v>57609</v>
      </c>
      <c r="AJ59" s="362">
        <f t="shared" ref="AJ59:AJ61" si="50">+(AG59+AI59)/AF59</f>
        <v>1.18584</v>
      </c>
      <c r="AK59" s="252">
        <v>64467</v>
      </c>
      <c r="AL59" s="362">
        <f t="shared" ref="AL59:AL61" si="51">+(AG59+AI59+AK59)/AF59</f>
        <v>1.8305100000000001</v>
      </c>
      <c r="AM59" s="346">
        <v>62833</v>
      </c>
      <c r="AN59" s="363">
        <f t="shared" ref="AN59:AN61" si="52">+(AG59+AI59+AK59+AM59)/AF59</f>
        <v>2.4588399999999999</v>
      </c>
      <c r="AO59" s="128"/>
      <c r="AP59" s="129"/>
      <c r="AQ59" s="345" t="e">
        <f t="shared" ref="AQ59:AQ61" si="53">+AP59/AO59</f>
        <v>#DIV/0!</v>
      </c>
      <c r="AR59" s="129"/>
      <c r="AS59" s="345" t="e">
        <f t="shared" ref="AS59:AS61" si="54">+(AP59+AR59)/AO59</f>
        <v>#DIV/0!</v>
      </c>
      <c r="AT59" s="129"/>
      <c r="AU59" s="345" t="e">
        <f t="shared" ref="AU59:AU61" si="55">+(AP59+AR59+AT59)/AO59</f>
        <v>#DIV/0!</v>
      </c>
      <c r="AV59" s="346"/>
      <c r="AW59" s="347" t="e">
        <f t="shared" ref="AW59:AW61" si="56">+(AP59+AR59+AT59+AV59)/AO59</f>
        <v>#DIV/0!</v>
      </c>
      <c r="AX59" s="366">
        <f>SUM(AG59,AI59,AK59,AM59)</f>
        <v>245884</v>
      </c>
    </row>
    <row r="60" spans="1:50" ht="45" x14ac:dyDescent="0.25">
      <c r="A60" s="151">
        <v>62</v>
      </c>
      <c r="B60" s="6" t="s">
        <v>682</v>
      </c>
      <c r="C60" s="6">
        <v>5500</v>
      </c>
      <c r="D60" s="6" t="s">
        <v>685</v>
      </c>
      <c r="E60" s="6" t="s">
        <v>219</v>
      </c>
      <c r="F60" s="6" t="s">
        <v>65</v>
      </c>
      <c r="G60" s="8">
        <v>2023</v>
      </c>
      <c r="H60" s="13">
        <v>2024</v>
      </c>
      <c r="I60" s="9">
        <v>600000000</v>
      </c>
      <c r="J60" s="10" t="s">
        <v>222</v>
      </c>
      <c r="K60" s="67"/>
      <c r="L60" s="88" t="s">
        <v>594</v>
      </c>
      <c r="M60" s="225"/>
      <c r="N60" s="179">
        <v>1</v>
      </c>
      <c r="O60" s="71"/>
      <c r="P60" s="85">
        <f t="shared" si="41"/>
        <v>0</v>
      </c>
      <c r="Q60" s="71"/>
      <c r="R60" s="85">
        <f t="shared" si="42"/>
        <v>0</v>
      </c>
      <c r="S60" s="71"/>
      <c r="T60" s="85">
        <f t="shared" si="43"/>
        <v>0</v>
      </c>
      <c r="U60" s="73"/>
      <c r="V60" s="164">
        <f t="shared" si="44"/>
        <v>0</v>
      </c>
      <c r="W60" s="179"/>
      <c r="X60" s="71"/>
      <c r="Y60" s="74" t="e">
        <f t="shared" si="45"/>
        <v>#DIV/0!</v>
      </c>
      <c r="Z60" s="71"/>
      <c r="AA60" s="74" t="e">
        <f t="shared" si="46"/>
        <v>#DIV/0!</v>
      </c>
      <c r="AB60" s="71"/>
      <c r="AC60" s="74" t="e">
        <f t="shared" si="47"/>
        <v>#DIV/0!</v>
      </c>
      <c r="AD60" s="73"/>
      <c r="AE60" s="160" t="e">
        <f t="shared" si="48"/>
        <v>#DIV/0!</v>
      </c>
      <c r="AF60" s="179">
        <v>5500</v>
      </c>
      <c r="AG60" s="96">
        <v>2336</v>
      </c>
      <c r="AH60" s="343">
        <f t="shared" si="49"/>
        <v>0.42472727272727273</v>
      </c>
      <c r="AI60" s="96">
        <v>2180</v>
      </c>
      <c r="AJ60" s="343">
        <f t="shared" si="50"/>
        <v>0.82109090909090909</v>
      </c>
      <c r="AK60" s="96">
        <v>2633</v>
      </c>
      <c r="AL60" s="343">
        <f t="shared" si="51"/>
        <v>1.2998181818181818</v>
      </c>
      <c r="AM60" s="344">
        <v>2765</v>
      </c>
      <c r="AN60" s="353">
        <f t="shared" si="52"/>
        <v>1.8025454545454545</v>
      </c>
      <c r="AO60" s="179"/>
      <c r="AP60" s="71"/>
      <c r="AQ60" s="354" t="e">
        <f t="shared" si="53"/>
        <v>#DIV/0!</v>
      </c>
      <c r="AR60" s="71"/>
      <c r="AS60" s="354" t="e">
        <f t="shared" si="54"/>
        <v>#DIV/0!</v>
      </c>
      <c r="AT60" s="71"/>
      <c r="AU60" s="354" t="e">
        <f t="shared" si="55"/>
        <v>#DIV/0!</v>
      </c>
      <c r="AV60" s="344"/>
      <c r="AW60" s="355" t="e">
        <f t="shared" si="56"/>
        <v>#DIV/0!</v>
      </c>
      <c r="AX60" s="366">
        <f>SUM(AG60,AI60,AK60,AM60)</f>
        <v>9914</v>
      </c>
    </row>
    <row r="61" spans="1:50" ht="32.25" thickBot="1" x14ac:dyDescent="0.3">
      <c r="A61" s="152">
        <v>63</v>
      </c>
      <c r="B61" s="203" t="s">
        <v>223</v>
      </c>
      <c r="C61" s="216">
        <v>1</v>
      </c>
      <c r="D61" s="203" t="s">
        <v>224</v>
      </c>
      <c r="E61" s="203" t="s">
        <v>225</v>
      </c>
      <c r="F61" s="203" t="s">
        <v>65</v>
      </c>
      <c r="G61" s="205">
        <v>2023</v>
      </c>
      <c r="H61" s="214">
        <v>2024</v>
      </c>
      <c r="I61" s="206">
        <v>70000000</v>
      </c>
      <c r="J61" s="207" t="s">
        <v>221</v>
      </c>
      <c r="K61" s="208"/>
      <c r="L61" s="274" t="s">
        <v>594</v>
      </c>
      <c r="M61" s="226"/>
      <c r="N61" s="193">
        <v>2</v>
      </c>
      <c r="O61" s="153"/>
      <c r="P61" s="166">
        <f t="shared" si="41"/>
        <v>0</v>
      </c>
      <c r="Q61" s="153"/>
      <c r="R61" s="166">
        <f t="shared" si="42"/>
        <v>0</v>
      </c>
      <c r="S61" s="153"/>
      <c r="T61" s="166">
        <f t="shared" si="43"/>
        <v>0</v>
      </c>
      <c r="U61" s="155"/>
      <c r="V61" s="167">
        <f t="shared" si="44"/>
        <v>0</v>
      </c>
      <c r="W61" s="193"/>
      <c r="X61" s="153"/>
      <c r="Y61" s="161" t="e">
        <f t="shared" si="45"/>
        <v>#DIV/0!</v>
      </c>
      <c r="Z61" s="153"/>
      <c r="AA61" s="161" t="e">
        <f t="shared" si="46"/>
        <v>#DIV/0!</v>
      </c>
      <c r="AB61" s="153"/>
      <c r="AC61" s="161" t="e">
        <f t="shared" si="47"/>
        <v>#DIV/0!</v>
      </c>
      <c r="AD61" s="155"/>
      <c r="AE61" s="162" t="e">
        <f t="shared" si="48"/>
        <v>#DIV/0!</v>
      </c>
      <c r="AF61" s="321">
        <v>1</v>
      </c>
      <c r="AG61" s="254"/>
      <c r="AH61" s="368">
        <f t="shared" si="49"/>
        <v>0</v>
      </c>
      <c r="AI61" s="254"/>
      <c r="AJ61" s="368">
        <f t="shared" si="50"/>
        <v>0</v>
      </c>
      <c r="AK61" s="253"/>
      <c r="AL61" s="368">
        <f t="shared" si="51"/>
        <v>0</v>
      </c>
      <c r="AM61" s="369"/>
      <c r="AN61" s="370">
        <f t="shared" si="52"/>
        <v>0</v>
      </c>
      <c r="AO61" s="193"/>
      <c r="AP61" s="153"/>
      <c r="AQ61" s="371" t="e">
        <f t="shared" si="53"/>
        <v>#DIV/0!</v>
      </c>
      <c r="AR61" s="153"/>
      <c r="AS61" s="371" t="e">
        <f t="shared" si="54"/>
        <v>#DIV/0!</v>
      </c>
      <c r="AT61" s="153"/>
      <c r="AU61" s="371" t="e">
        <f t="shared" si="55"/>
        <v>#DIV/0!</v>
      </c>
      <c r="AV61" s="369"/>
      <c r="AW61" s="372" t="e">
        <f t="shared" si="56"/>
        <v>#DIV/0!</v>
      </c>
    </row>
    <row r="62" spans="1:50" ht="16.5" customHeight="1" thickBot="1" x14ac:dyDescent="0.3">
      <c r="A62" s="72"/>
      <c r="M62" s="117"/>
    </row>
    <row r="63" spans="1:50" ht="16.5" customHeight="1" thickBot="1" x14ac:dyDescent="0.3">
      <c r="A63" s="493" t="s">
        <v>0</v>
      </c>
      <c r="B63" s="494"/>
      <c r="C63" s="494"/>
      <c r="D63" s="494"/>
      <c r="E63" s="494"/>
      <c r="F63" s="494"/>
      <c r="G63" s="494"/>
      <c r="H63" s="494"/>
      <c r="I63" s="494"/>
      <c r="J63" s="494"/>
      <c r="K63" s="494"/>
      <c r="L63" s="494"/>
      <c r="M63" s="495"/>
      <c r="N63" s="539" t="s">
        <v>582</v>
      </c>
      <c r="O63" s="540"/>
      <c r="P63" s="540"/>
      <c r="Q63" s="540"/>
      <c r="R63" s="540"/>
      <c r="S63" s="540"/>
      <c r="T63" s="540"/>
      <c r="U63" s="540"/>
      <c r="V63" s="541"/>
      <c r="W63" s="542" t="s">
        <v>583</v>
      </c>
      <c r="X63" s="543"/>
      <c r="Y63" s="543"/>
      <c r="Z63" s="543"/>
      <c r="AA63" s="543"/>
      <c r="AB63" s="543"/>
      <c r="AC63" s="543"/>
      <c r="AD63" s="543"/>
      <c r="AE63" s="544"/>
      <c r="AF63" s="595" t="s">
        <v>584</v>
      </c>
      <c r="AG63" s="596"/>
      <c r="AH63" s="596"/>
      <c r="AI63" s="596"/>
      <c r="AJ63" s="596"/>
      <c r="AK63" s="596"/>
      <c r="AL63" s="596"/>
      <c r="AM63" s="596"/>
      <c r="AN63" s="597"/>
      <c r="AO63" s="598" t="s">
        <v>623</v>
      </c>
      <c r="AP63" s="599"/>
      <c r="AQ63" s="599"/>
      <c r="AR63" s="599"/>
      <c r="AS63" s="599"/>
      <c r="AT63" s="599"/>
      <c r="AU63" s="599"/>
      <c r="AV63" s="599"/>
      <c r="AW63" s="600"/>
    </row>
    <row r="64" spans="1:50" ht="16.5" customHeight="1" thickBot="1" x14ac:dyDescent="0.3">
      <c r="A64" s="493" t="s">
        <v>1</v>
      </c>
      <c r="B64" s="495"/>
      <c r="C64" s="493" t="s">
        <v>112</v>
      </c>
      <c r="D64" s="494"/>
      <c r="E64" s="494"/>
      <c r="F64" s="494"/>
      <c r="G64" s="494"/>
      <c r="H64" s="494"/>
      <c r="I64" s="494"/>
      <c r="J64" s="494"/>
      <c r="K64" s="494"/>
      <c r="L64" s="494"/>
      <c r="M64" s="495"/>
      <c r="N64" s="551" t="s">
        <v>581</v>
      </c>
      <c r="O64" s="554" t="s">
        <v>585</v>
      </c>
      <c r="P64" s="568" t="s">
        <v>574</v>
      </c>
      <c r="Q64" s="554" t="s">
        <v>586</v>
      </c>
      <c r="R64" s="568" t="s">
        <v>575</v>
      </c>
      <c r="S64" s="554" t="s">
        <v>587</v>
      </c>
      <c r="T64" s="568" t="s">
        <v>576</v>
      </c>
      <c r="U64" s="554" t="s">
        <v>588</v>
      </c>
      <c r="V64" s="571" t="s">
        <v>580</v>
      </c>
      <c r="W64" s="583" t="s">
        <v>581</v>
      </c>
      <c r="X64" s="586" t="s">
        <v>585</v>
      </c>
      <c r="Y64" s="589" t="s">
        <v>574</v>
      </c>
      <c r="Z64" s="586" t="s">
        <v>586</v>
      </c>
      <c r="AA64" s="589" t="s">
        <v>575</v>
      </c>
      <c r="AB64" s="586" t="s">
        <v>587</v>
      </c>
      <c r="AC64" s="589" t="s">
        <v>576</v>
      </c>
      <c r="AD64" s="586" t="s">
        <v>588</v>
      </c>
      <c r="AE64" s="592" t="s">
        <v>580</v>
      </c>
      <c r="AF64" s="607" t="s">
        <v>581</v>
      </c>
      <c r="AG64" s="601" t="s">
        <v>585</v>
      </c>
      <c r="AH64" s="635" t="s">
        <v>574</v>
      </c>
      <c r="AI64" s="601" t="s">
        <v>586</v>
      </c>
      <c r="AJ64" s="635" t="s">
        <v>575</v>
      </c>
      <c r="AK64" s="601" t="s">
        <v>587</v>
      </c>
      <c r="AL64" s="635" t="s">
        <v>576</v>
      </c>
      <c r="AM64" s="601" t="s">
        <v>588</v>
      </c>
      <c r="AN64" s="638" t="s">
        <v>580</v>
      </c>
      <c r="AO64" s="607" t="s">
        <v>581</v>
      </c>
      <c r="AP64" s="601" t="s">
        <v>585</v>
      </c>
      <c r="AQ64" s="610" t="s">
        <v>574</v>
      </c>
      <c r="AR64" s="601" t="s">
        <v>586</v>
      </c>
      <c r="AS64" s="610" t="s">
        <v>575</v>
      </c>
      <c r="AT64" s="601" t="s">
        <v>587</v>
      </c>
      <c r="AU64" s="610" t="s">
        <v>576</v>
      </c>
      <c r="AV64" s="601" t="s">
        <v>588</v>
      </c>
      <c r="AW64" s="604" t="s">
        <v>580</v>
      </c>
    </row>
    <row r="65" spans="1:49" ht="16.5" customHeight="1" thickBot="1" x14ac:dyDescent="0.3">
      <c r="A65" s="493" t="s">
        <v>3</v>
      </c>
      <c r="B65" s="495"/>
      <c r="C65" s="493" t="s">
        <v>113</v>
      </c>
      <c r="D65" s="494"/>
      <c r="E65" s="494"/>
      <c r="F65" s="494"/>
      <c r="G65" s="494"/>
      <c r="H65" s="494"/>
      <c r="I65" s="494"/>
      <c r="J65" s="494"/>
      <c r="K65" s="494"/>
      <c r="L65" s="494"/>
      <c r="M65" s="495"/>
      <c r="N65" s="552"/>
      <c r="O65" s="555"/>
      <c r="P65" s="569"/>
      <c r="Q65" s="555"/>
      <c r="R65" s="569"/>
      <c r="S65" s="555"/>
      <c r="T65" s="569"/>
      <c r="U65" s="555"/>
      <c r="V65" s="572"/>
      <c r="W65" s="584"/>
      <c r="X65" s="587"/>
      <c r="Y65" s="590"/>
      <c r="Z65" s="587"/>
      <c r="AA65" s="590"/>
      <c r="AB65" s="587"/>
      <c r="AC65" s="590"/>
      <c r="AD65" s="587"/>
      <c r="AE65" s="593"/>
      <c r="AF65" s="608"/>
      <c r="AG65" s="602"/>
      <c r="AH65" s="636"/>
      <c r="AI65" s="602"/>
      <c r="AJ65" s="636"/>
      <c r="AK65" s="602"/>
      <c r="AL65" s="636"/>
      <c r="AM65" s="602"/>
      <c r="AN65" s="639"/>
      <c r="AO65" s="608"/>
      <c r="AP65" s="602"/>
      <c r="AQ65" s="611"/>
      <c r="AR65" s="602"/>
      <c r="AS65" s="611"/>
      <c r="AT65" s="602"/>
      <c r="AU65" s="611"/>
      <c r="AV65" s="602"/>
      <c r="AW65" s="605"/>
    </row>
    <row r="66" spans="1:49" ht="16.5" customHeight="1" thickBot="1" x14ac:dyDescent="0.3">
      <c r="A66" s="493" t="s">
        <v>5</v>
      </c>
      <c r="B66" s="495"/>
      <c r="C66" s="496" t="s">
        <v>226</v>
      </c>
      <c r="D66" s="497"/>
      <c r="E66" s="497"/>
      <c r="F66" s="497"/>
      <c r="G66" s="497"/>
      <c r="H66" s="497"/>
      <c r="I66" s="497"/>
      <c r="J66" s="498"/>
      <c r="K66" s="49" t="s">
        <v>7</v>
      </c>
      <c r="L66" s="488" t="s">
        <v>589</v>
      </c>
      <c r="M66" s="488" t="s">
        <v>652</v>
      </c>
      <c r="N66" s="552"/>
      <c r="O66" s="555"/>
      <c r="P66" s="569"/>
      <c r="Q66" s="555"/>
      <c r="R66" s="569"/>
      <c r="S66" s="555"/>
      <c r="T66" s="569"/>
      <c r="U66" s="555"/>
      <c r="V66" s="572"/>
      <c r="W66" s="584"/>
      <c r="X66" s="587"/>
      <c r="Y66" s="590"/>
      <c r="Z66" s="587"/>
      <c r="AA66" s="590"/>
      <c r="AB66" s="587"/>
      <c r="AC66" s="590"/>
      <c r="AD66" s="587"/>
      <c r="AE66" s="593"/>
      <c r="AF66" s="608"/>
      <c r="AG66" s="602"/>
      <c r="AH66" s="636"/>
      <c r="AI66" s="602"/>
      <c r="AJ66" s="636"/>
      <c r="AK66" s="602"/>
      <c r="AL66" s="636"/>
      <c r="AM66" s="602"/>
      <c r="AN66" s="639"/>
      <c r="AO66" s="608"/>
      <c r="AP66" s="602"/>
      <c r="AQ66" s="611"/>
      <c r="AR66" s="602"/>
      <c r="AS66" s="611"/>
      <c r="AT66" s="602"/>
      <c r="AU66" s="611"/>
      <c r="AV66" s="602"/>
      <c r="AW66" s="605"/>
    </row>
    <row r="67" spans="1:49" ht="16.5" customHeight="1" thickBot="1" x14ac:dyDescent="0.3">
      <c r="A67" s="491" t="s">
        <v>651</v>
      </c>
      <c r="B67" s="488" t="s">
        <v>8</v>
      </c>
      <c r="C67" s="488" t="s">
        <v>9</v>
      </c>
      <c r="D67" s="488" t="s">
        <v>10</v>
      </c>
      <c r="E67" s="488" t="s">
        <v>11</v>
      </c>
      <c r="F67" s="488" t="s">
        <v>12</v>
      </c>
      <c r="G67" s="49" t="s">
        <v>13</v>
      </c>
      <c r="H67" s="48"/>
      <c r="I67" s="50" t="s">
        <v>14</v>
      </c>
      <c r="J67" s="48"/>
      <c r="K67" s="499" t="s">
        <v>15</v>
      </c>
      <c r="L67" s="489"/>
      <c r="M67" s="489"/>
      <c r="N67" s="552"/>
      <c r="O67" s="555"/>
      <c r="P67" s="569"/>
      <c r="Q67" s="555"/>
      <c r="R67" s="569"/>
      <c r="S67" s="555"/>
      <c r="T67" s="569"/>
      <c r="U67" s="555"/>
      <c r="V67" s="572"/>
      <c r="W67" s="584"/>
      <c r="X67" s="587"/>
      <c r="Y67" s="590"/>
      <c r="Z67" s="587"/>
      <c r="AA67" s="590"/>
      <c r="AB67" s="587"/>
      <c r="AC67" s="590"/>
      <c r="AD67" s="587"/>
      <c r="AE67" s="593"/>
      <c r="AF67" s="608"/>
      <c r="AG67" s="602"/>
      <c r="AH67" s="636"/>
      <c r="AI67" s="602"/>
      <c r="AJ67" s="636"/>
      <c r="AK67" s="602"/>
      <c r="AL67" s="636"/>
      <c r="AM67" s="602"/>
      <c r="AN67" s="639"/>
      <c r="AO67" s="608"/>
      <c r="AP67" s="602"/>
      <c r="AQ67" s="611"/>
      <c r="AR67" s="602"/>
      <c r="AS67" s="611"/>
      <c r="AT67" s="602"/>
      <c r="AU67" s="611"/>
      <c r="AV67" s="602"/>
      <c r="AW67" s="605"/>
    </row>
    <row r="68" spans="1:49" ht="16.5" customHeight="1" thickBot="1" x14ac:dyDescent="0.3">
      <c r="A68" s="492"/>
      <c r="B68" s="490"/>
      <c r="C68" s="490"/>
      <c r="D68" s="490"/>
      <c r="E68" s="490"/>
      <c r="F68" s="490"/>
      <c r="G68" s="114" t="s">
        <v>16</v>
      </c>
      <c r="H68" s="114" t="s">
        <v>17</v>
      </c>
      <c r="I68" s="114" t="s">
        <v>18</v>
      </c>
      <c r="J68" s="114" t="s">
        <v>19</v>
      </c>
      <c r="K68" s="500"/>
      <c r="L68" s="490"/>
      <c r="M68" s="490"/>
      <c r="N68" s="553"/>
      <c r="O68" s="556"/>
      <c r="P68" s="570"/>
      <c r="Q68" s="556"/>
      <c r="R68" s="570"/>
      <c r="S68" s="556"/>
      <c r="T68" s="570"/>
      <c r="U68" s="556"/>
      <c r="V68" s="573"/>
      <c r="W68" s="585"/>
      <c r="X68" s="588"/>
      <c r="Y68" s="591"/>
      <c r="Z68" s="588"/>
      <c r="AA68" s="591"/>
      <c r="AB68" s="588"/>
      <c r="AC68" s="591"/>
      <c r="AD68" s="588"/>
      <c r="AE68" s="594"/>
      <c r="AF68" s="609"/>
      <c r="AG68" s="603"/>
      <c r="AH68" s="637"/>
      <c r="AI68" s="603"/>
      <c r="AJ68" s="637"/>
      <c r="AK68" s="603"/>
      <c r="AL68" s="637"/>
      <c r="AM68" s="603"/>
      <c r="AN68" s="640"/>
      <c r="AO68" s="609"/>
      <c r="AP68" s="603"/>
      <c r="AQ68" s="612"/>
      <c r="AR68" s="603"/>
      <c r="AS68" s="612"/>
      <c r="AT68" s="603"/>
      <c r="AU68" s="612"/>
      <c r="AV68" s="603"/>
      <c r="AW68" s="606"/>
    </row>
    <row r="69" spans="1:49" ht="75" x14ac:dyDescent="0.25">
      <c r="A69" s="148">
        <v>64</v>
      </c>
      <c r="B69" s="197" t="s">
        <v>678</v>
      </c>
      <c r="C69" s="197" t="s">
        <v>679</v>
      </c>
      <c r="D69" s="197" t="s">
        <v>680</v>
      </c>
      <c r="E69" s="197" t="s">
        <v>681</v>
      </c>
      <c r="F69" s="197" t="s">
        <v>65</v>
      </c>
      <c r="G69" s="129">
        <v>2023</v>
      </c>
      <c r="H69" s="211">
        <v>2024</v>
      </c>
      <c r="I69" s="199">
        <v>15000000</v>
      </c>
      <c r="J69" s="200" t="s">
        <v>227</v>
      </c>
      <c r="K69" s="201"/>
      <c r="L69" s="273" t="s">
        <v>594</v>
      </c>
      <c r="M69" s="224"/>
      <c r="N69" s="128">
        <v>10</v>
      </c>
      <c r="O69" s="129"/>
      <c r="P69" s="130">
        <f t="shared" ref="P69" si="57">+O69/N69</f>
        <v>0</v>
      </c>
      <c r="Q69" s="129"/>
      <c r="R69" s="130">
        <f t="shared" ref="R69" si="58">+(O69+Q69)/N69</f>
        <v>0</v>
      </c>
      <c r="S69" s="129"/>
      <c r="T69" s="130">
        <f t="shared" ref="T69" si="59">+(O69+Q69+S69)/N69</f>
        <v>0</v>
      </c>
      <c r="U69" s="131"/>
      <c r="V69" s="132">
        <f t="shared" ref="V69" si="60">+(O69+Q69+S69+U69)/N69</f>
        <v>0</v>
      </c>
      <c r="W69" s="128"/>
      <c r="X69" s="129"/>
      <c r="Y69" s="137" t="e">
        <f t="shared" ref="Y69" si="61">+X69/W69</f>
        <v>#DIV/0!</v>
      </c>
      <c r="Z69" s="129"/>
      <c r="AA69" s="137" t="e">
        <f t="shared" ref="AA69" si="62">+(X69+Z69)/W69</f>
        <v>#DIV/0!</v>
      </c>
      <c r="AB69" s="129"/>
      <c r="AC69" s="137" t="e">
        <f t="shared" ref="AC69" si="63">+(X69+Z69+AB69)/W69</f>
        <v>#DIV/0!</v>
      </c>
      <c r="AD69" s="131"/>
      <c r="AE69" s="139" t="e">
        <f t="shared" ref="AE69" si="64">+(X69+Z69+AB69+AD69)/W69</f>
        <v>#DIV/0!</v>
      </c>
      <c r="AF69" s="191">
        <v>0.7</v>
      </c>
      <c r="AG69" s="252"/>
      <c r="AH69" s="362">
        <f t="shared" ref="AH69" si="65">+AG69/AF69</f>
        <v>0</v>
      </c>
      <c r="AI69" s="252"/>
      <c r="AJ69" s="362">
        <f t="shared" ref="AJ69" si="66">+(AG69+AI69)/AF69</f>
        <v>0</v>
      </c>
      <c r="AK69" s="402">
        <v>30</v>
      </c>
      <c r="AL69" s="362"/>
      <c r="AM69" s="346">
        <v>70</v>
      </c>
      <c r="AN69" s="363">
        <f t="shared" ref="AN69" si="67">+(AG69+AI69+AK69+AM69)/AF69</f>
        <v>142.85714285714286</v>
      </c>
      <c r="AO69" s="128"/>
      <c r="AP69" s="129"/>
      <c r="AQ69" s="345" t="e">
        <f t="shared" ref="AQ69" si="68">+AP69/AO69</f>
        <v>#DIV/0!</v>
      </c>
      <c r="AR69" s="129"/>
      <c r="AS69" s="345" t="e">
        <f t="shared" ref="AS69" si="69">+(AP69+AR69)/AO69</f>
        <v>#DIV/0!</v>
      </c>
      <c r="AT69" s="129"/>
      <c r="AU69" s="345" t="e">
        <f t="shared" ref="AU69" si="70">+(AP69+AR69+AT69)/AO69</f>
        <v>#DIV/0!</v>
      </c>
      <c r="AV69" s="346"/>
      <c r="AW69" s="347" t="e">
        <f t="shared" ref="AW69" si="71">+(AP69+AR69+AT69+AV69)/AO69</f>
        <v>#DIV/0!</v>
      </c>
    </row>
    <row r="70" spans="1:49" thickBot="1" x14ac:dyDescent="0.3">
      <c r="A70" s="72"/>
      <c r="M70" s="117"/>
    </row>
    <row r="71" spans="1:49" ht="16.5" customHeight="1" thickBot="1" x14ac:dyDescent="0.3">
      <c r="A71" s="493" t="s">
        <v>0</v>
      </c>
      <c r="B71" s="494"/>
      <c r="C71" s="494"/>
      <c r="D71" s="494"/>
      <c r="E71" s="494"/>
      <c r="F71" s="494"/>
      <c r="G71" s="494"/>
      <c r="H71" s="494"/>
      <c r="I71" s="494"/>
      <c r="J71" s="494"/>
      <c r="K71" s="494"/>
      <c r="L71" s="494"/>
      <c r="M71" s="495"/>
      <c r="N71" s="539" t="s">
        <v>582</v>
      </c>
      <c r="O71" s="540"/>
      <c r="P71" s="540"/>
      <c r="Q71" s="540"/>
      <c r="R71" s="540"/>
      <c r="S71" s="540"/>
      <c r="T71" s="540"/>
      <c r="U71" s="540"/>
      <c r="V71" s="541"/>
      <c r="W71" s="542" t="s">
        <v>583</v>
      </c>
      <c r="X71" s="543"/>
      <c r="Y71" s="543"/>
      <c r="Z71" s="543"/>
      <c r="AA71" s="543"/>
      <c r="AB71" s="543"/>
      <c r="AC71" s="543"/>
      <c r="AD71" s="543"/>
      <c r="AE71" s="544"/>
      <c r="AF71" s="595" t="s">
        <v>584</v>
      </c>
      <c r="AG71" s="596"/>
      <c r="AH71" s="596"/>
      <c r="AI71" s="596"/>
      <c r="AJ71" s="596"/>
      <c r="AK71" s="596"/>
      <c r="AL71" s="596"/>
      <c r="AM71" s="596"/>
      <c r="AN71" s="597"/>
      <c r="AO71" s="598" t="s">
        <v>623</v>
      </c>
      <c r="AP71" s="599"/>
      <c r="AQ71" s="599"/>
      <c r="AR71" s="599"/>
      <c r="AS71" s="599"/>
      <c r="AT71" s="599"/>
      <c r="AU71" s="599"/>
      <c r="AV71" s="599"/>
      <c r="AW71" s="600"/>
    </row>
    <row r="72" spans="1:49" ht="16.5" customHeight="1" thickBot="1" x14ac:dyDescent="0.3">
      <c r="A72" s="493" t="s">
        <v>1</v>
      </c>
      <c r="B72" s="495"/>
      <c r="C72" s="493" t="s">
        <v>112</v>
      </c>
      <c r="D72" s="494"/>
      <c r="E72" s="494"/>
      <c r="F72" s="494"/>
      <c r="G72" s="494"/>
      <c r="H72" s="494"/>
      <c r="I72" s="494"/>
      <c r="J72" s="494"/>
      <c r="K72" s="494"/>
      <c r="L72" s="494"/>
      <c r="M72" s="495"/>
      <c r="N72" s="583" t="s">
        <v>581</v>
      </c>
      <c r="O72" s="586" t="s">
        <v>585</v>
      </c>
      <c r="P72" s="629" t="s">
        <v>574</v>
      </c>
      <c r="Q72" s="586" t="s">
        <v>586</v>
      </c>
      <c r="R72" s="629" t="s">
        <v>575</v>
      </c>
      <c r="S72" s="586" t="s">
        <v>587</v>
      </c>
      <c r="T72" s="629" t="s">
        <v>576</v>
      </c>
      <c r="U72" s="586" t="s">
        <v>588</v>
      </c>
      <c r="V72" s="632" t="s">
        <v>580</v>
      </c>
      <c r="W72" s="583" t="s">
        <v>581</v>
      </c>
      <c r="X72" s="586" t="s">
        <v>585</v>
      </c>
      <c r="Y72" s="589" t="s">
        <v>574</v>
      </c>
      <c r="Z72" s="586" t="s">
        <v>586</v>
      </c>
      <c r="AA72" s="589" t="s">
        <v>575</v>
      </c>
      <c r="AB72" s="586" t="s">
        <v>587</v>
      </c>
      <c r="AC72" s="589" t="s">
        <v>576</v>
      </c>
      <c r="AD72" s="586" t="s">
        <v>588</v>
      </c>
      <c r="AE72" s="592" t="s">
        <v>580</v>
      </c>
      <c r="AF72" s="616" t="s">
        <v>581</v>
      </c>
      <c r="AG72" s="619" t="s">
        <v>585</v>
      </c>
      <c r="AH72" s="613" t="s">
        <v>574</v>
      </c>
      <c r="AI72" s="619" t="s">
        <v>586</v>
      </c>
      <c r="AJ72" s="613" t="s">
        <v>575</v>
      </c>
      <c r="AK72" s="619" t="s">
        <v>587</v>
      </c>
      <c r="AL72" s="613" t="s">
        <v>576</v>
      </c>
      <c r="AM72" s="619" t="s">
        <v>588</v>
      </c>
      <c r="AN72" s="641" t="s">
        <v>580</v>
      </c>
      <c r="AO72" s="616" t="s">
        <v>581</v>
      </c>
      <c r="AP72" s="619" t="s">
        <v>585</v>
      </c>
      <c r="AQ72" s="622" t="s">
        <v>574</v>
      </c>
      <c r="AR72" s="619" t="s">
        <v>586</v>
      </c>
      <c r="AS72" s="622" t="s">
        <v>575</v>
      </c>
      <c r="AT72" s="619" t="s">
        <v>587</v>
      </c>
      <c r="AU72" s="622" t="s">
        <v>576</v>
      </c>
      <c r="AV72" s="619" t="s">
        <v>588</v>
      </c>
      <c r="AW72" s="625" t="s">
        <v>580</v>
      </c>
    </row>
    <row r="73" spans="1:49" ht="16.5" customHeight="1" thickBot="1" x14ac:dyDescent="0.3">
      <c r="A73" s="493" t="s">
        <v>3</v>
      </c>
      <c r="B73" s="495"/>
      <c r="C73" s="493" t="s">
        <v>113</v>
      </c>
      <c r="D73" s="494"/>
      <c r="E73" s="494"/>
      <c r="F73" s="494"/>
      <c r="G73" s="494"/>
      <c r="H73" s="494"/>
      <c r="I73" s="494"/>
      <c r="J73" s="494"/>
      <c r="K73" s="494"/>
      <c r="L73" s="494"/>
      <c r="M73" s="495"/>
      <c r="N73" s="584"/>
      <c r="O73" s="587"/>
      <c r="P73" s="630"/>
      <c r="Q73" s="587"/>
      <c r="R73" s="630"/>
      <c r="S73" s="587"/>
      <c r="T73" s="630"/>
      <c r="U73" s="587"/>
      <c r="V73" s="633"/>
      <c r="W73" s="584"/>
      <c r="X73" s="587"/>
      <c r="Y73" s="590"/>
      <c r="Z73" s="587"/>
      <c r="AA73" s="590"/>
      <c r="AB73" s="587"/>
      <c r="AC73" s="590"/>
      <c r="AD73" s="587"/>
      <c r="AE73" s="593"/>
      <c r="AF73" s="617"/>
      <c r="AG73" s="620"/>
      <c r="AH73" s="614"/>
      <c r="AI73" s="620"/>
      <c r="AJ73" s="614"/>
      <c r="AK73" s="620"/>
      <c r="AL73" s="614"/>
      <c r="AM73" s="620"/>
      <c r="AN73" s="642"/>
      <c r="AO73" s="617"/>
      <c r="AP73" s="620"/>
      <c r="AQ73" s="623"/>
      <c r="AR73" s="620"/>
      <c r="AS73" s="623"/>
      <c r="AT73" s="620"/>
      <c r="AU73" s="623"/>
      <c r="AV73" s="620"/>
      <c r="AW73" s="626"/>
    </row>
    <row r="74" spans="1:49" ht="16.5" customHeight="1" thickBot="1" x14ac:dyDescent="0.3">
      <c r="A74" s="493" t="s">
        <v>5</v>
      </c>
      <c r="B74" s="495"/>
      <c r="C74" s="496" t="s">
        <v>228</v>
      </c>
      <c r="D74" s="497"/>
      <c r="E74" s="497"/>
      <c r="F74" s="497"/>
      <c r="G74" s="497"/>
      <c r="H74" s="497"/>
      <c r="I74" s="497"/>
      <c r="J74" s="498"/>
      <c r="K74" s="49" t="s">
        <v>7</v>
      </c>
      <c r="L74" s="488" t="s">
        <v>589</v>
      </c>
      <c r="M74" s="488" t="s">
        <v>652</v>
      </c>
      <c r="N74" s="584"/>
      <c r="O74" s="587"/>
      <c r="P74" s="630"/>
      <c r="Q74" s="587"/>
      <c r="R74" s="630"/>
      <c r="S74" s="587"/>
      <c r="T74" s="630"/>
      <c r="U74" s="587"/>
      <c r="V74" s="633"/>
      <c r="W74" s="584"/>
      <c r="X74" s="587"/>
      <c r="Y74" s="590"/>
      <c r="Z74" s="587"/>
      <c r="AA74" s="590"/>
      <c r="AB74" s="587"/>
      <c r="AC74" s="590"/>
      <c r="AD74" s="587"/>
      <c r="AE74" s="593"/>
      <c r="AF74" s="617"/>
      <c r="AG74" s="620"/>
      <c r="AH74" s="614"/>
      <c r="AI74" s="620"/>
      <c r="AJ74" s="614"/>
      <c r="AK74" s="620"/>
      <c r="AL74" s="614"/>
      <c r="AM74" s="620"/>
      <c r="AN74" s="642"/>
      <c r="AO74" s="617"/>
      <c r="AP74" s="620"/>
      <c r="AQ74" s="623"/>
      <c r="AR74" s="620"/>
      <c r="AS74" s="623"/>
      <c r="AT74" s="620"/>
      <c r="AU74" s="623"/>
      <c r="AV74" s="620"/>
      <c r="AW74" s="626"/>
    </row>
    <row r="75" spans="1:49" ht="16.5" customHeight="1" thickBot="1" x14ac:dyDescent="0.3">
      <c r="A75" s="491" t="s">
        <v>651</v>
      </c>
      <c r="B75" s="488" t="s">
        <v>8</v>
      </c>
      <c r="C75" s="488" t="s">
        <v>9</v>
      </c>
      <c r="D75" s="488" t="s">
        <v>10</v>
      </c>
      <c r="E75" s="488" t="s">
        <v>11</v>
      </c>
      <c r="F75" s="488" t="s">
        <v>12</v>
      </c>
      <c r="G75" s="49" t="s">
        <v>13</v>
      </c>
      <c r="H75" s="48"/>
      <c r="I75" s="50" t="s">
        <v>14</v>
      </c>
      <c r="J75" s="48"/>
      <c r="K75" s="499" t="s">
        <v>15</v>
      </c>
      <c r="L75" s="489"/>
      <c r="M75" s="489"/>
      <c r="N75" s="584"/>
      <c r="O75" s="587"/>
      <c r="P75" s="630"/>
      <c r="Q75" s="587"/>
      <c r="R75" s="630"/>
      <c r="S75" s="587"/>
      <c r="T75" s="630"/>
      <c r="U75" s="587"/>
      <c r="V75" s="633"/>
      <c r="W75" s="584"/>
      <c r="X75" s="587"/>
      <c r="Y75" s="590"/>
      <c r="Z75" s="587"/>
      <c r="AA75" s="590"/>
      <c r="AB75" s="587"/>
      <c r="AC75" s="590"/>
      <c r="AD75" s="587"/>
      <c r="AE75" s="593"/>
      <c r="AF75" s="617"/>
      <c r="AG75" s="620"/>
      <c r="AH75" s="614"/>
      <c r="AI75" s="620"/>
      <c r="AJ75" s="614"/>
      <c r="AK75" s="620"/>
      <c r="AL75" s="614"/>
      <c r="AM75" s="620"/>
      <c r="AN75" s="642"/>
      <c r="AO75" s="617"/>
      <c r="AP75" s="620"/>
      <c r="AQ75" s="623"/>
      <c r="AR75" s="620"/>
      <c r="AS75" s="623"/>
      <c r="AT75" s="620"/>
      <c r="AU75" s="623"/>
      <c r="AV75" s="620"/>
      <c r="AW75" s="626"/>
    </row>
    <row r="76" spans="1:49" ht="32.25" thickBot="1" x14ac:dyDescent="0.3">
      <c r="A76" s="492"/>
      <c r="B76" s="490"/>
      <c r="C76" s="490"/>
      <c r="D76" s="490"/>
      <c r="E76" s="490"/>
      <c r="F76" s="490"/>
      <c r="G76" s="114" t="s">
        <v>16</v>
      </c>
      <c r="H76" s="114" t="s">
        <v>17</v>
      </c>
      <c r="I76" s="114" t="s">
        <v>18</v>
      </c>
      <c r="J76" s="114" t="s">
        <v>19</v>
      </c>
      <c r="K76" s="500"/>
      <c r="L76" s="490"/>
      <c r="M76" s="490"/>
      <c r="N76" s="585"/>
      <c r="O76" s="588"/>
      <c r="P76" s="631"/>
      <c r="Q76" s="588"/>
      <c r="R76" s="631"/>
      <c r="S76" s="588"/>
      <c r="T76" s="631"/>
      <c r="U76" s="588"/>
      <c r="V76" s="634"/>
      <c r="W76" s="585"/>
      <c r="X76" s="588"/>
      <c r="Y76" s="591"/>
      <c r="Z76" s="588"/>
      <c r="AA76" s="591"/>
      <c r="AB76" s="588"/>
      <c r="AC76" s="591"/>
      <c r="AD76" s="588"/>
      <c r="AE76" s="594"/>
      <c r="AF76" s="618"/>
      <c r="AG76" s="621"/>
      <c r="AH76" s="615"/>
      <c r="AI76" s="621"/>
      <c r="AJ76" s="615"/>
      <c r="AK76" s="621"/>
      <c r="AL76" s="615"/>
      <c r="AM76" s="621"/>
      <c r="AN76" s="643"/>
      <c r="AO76" s="618"/>
      <c r="AP76" s="621"/>
      <c r="AQ76" s="624"/>
      <c r="AR76" s="621"/>
      <c r="AS76" s="624"/>
      <c r="AT76" s="621"/>
      <c r="AU76" s="624"/>
      <c r="AV76" s="621"/>
      <c r="AW76" s="627"/>
    </row>
    <row r="77" spans="1:49" ht="78.75" x14ac:dyDescent="0.25">
      <c r="A77" s="294">
        <v>65</v>
      </c>
      <c r="B77" s="197" t="s">
        <v>229</v>
      </c>
      <c r="C77" s="197" t="s">
        <v>230</v>
      </c>
      <c r="D77" s="197" t="s">
        <v>231</v>
      </c>
      <c r="E77" s="197" t="s">
        <v>232</v>
      </c>
      <c r="F77" s="197" t="s">
        <v>233</v>
      </c>
      <c r="G77" s="129">
        <v>2023</v>
      </c>
      <c r="H77" s="211">
        <v>2024</v>
      </c>
      <c r="I77" s="199">
        <v>30000000</v>
      </c>
      <c r="J77" s="200"/>
      <c r="K77" s="201"/>
      <c r="L77" s="273" t="s">
        <v>605</v>
      </c>
      <c r="M77" s="224"/>
      <c r="N77" s="294">
        <v>3</v>
      </c>
      <c r="O77" s="131"/>
      <c r="P77" s="130">
        <f t="shared" ref="P77:P79" si="72">+O77/N77</f>
        <v>0</v>
      </c>
      <c r="Q77" s="131"/>
      <c r="R77" s="130">
        <f>+Q77/N77</f>
        <v>0</v>
      </c>
      <c r="S77" s="131"/>
      <c r="T77" s="130">
        <f>+S77/N77</f>
        <v>0</v>
      </c>
      <c r="U77" s="131"/>
      <c r="V77" s="132">
        <f>+U77/N77</f>
        <v>0</v>
      </c>
      <c r="W77" s="148"/>
      <c r="X77" s="131"/>
      <c r="Y77" s="137" t="e">
        <f t="shared" ref="Y77:Y79" si="73">+X77/W77</f>
        <v>#DIV/0!</v>
      </c>
      <c r="Z77" s="131"/>
      <c r="AA77" s="137" t="e">
        <f t="shared" ref="AA77:AA79" si="74">+(X77+Z77)/W77</f>
        <v>#DIV/0!</v>
      </c>
      <c r="AB77" s="131"/>
      <c r="AC77" s="137" t="e">
        <f t="shared" ref="AC77:AC79" si="75">+(X77+Z77+AB77)/W77</f>
        <v>#DIV/0!</v>
      </c>
      <c r="AD77" s="131"/>
      <c r="AE77" s="139" t="e">
        <f t="shared" ref="AE77:AE79" si="76">+(X77+Z77+AB77+AD77)/W77</f>
        <v>#DIV/0!</v>
      </c>
      <c r="AF77" s="373">
        <v>1</v>
      </c>
      <c r="AG77" s="374">
        <v>0.5</v>
      </c>
      <c r="AH77" s="362">
        <f t="shared" ref="AH77:AH79" si="77">+AG77/AF77</f>
        <v>0.5</v>
      </c>
      <c r="AI77" s="346"/>
      <c r="AJ77" s="362">
        <f t="shared" ref="AJ77:AJ79" si="78">+(AG77+AI77)/AF77</f>
        <v>0.5</v>
      </c>
      <c r="AK77" s="374">
        <v>0.5</v>
      </c>
      <c r="AL77" s="362">
        <f t="shared" ref="AL77:AL79" si="79">+(AG77+AI77+AK77)/AF77</f>
        <v>1</v>
      </c>
      <c r="AM77" s="346"/>
      <c r="AN77" s="363">
        <f t="shared" ref="AN77:AN79" si="80">+(AG77+AI77+AK77+AM77)/AF77</f>
        <v>1</v>
      </c>
      <c r="AO77" s="375"/>
      <c r="AP77" s="346"/>
      <c r="AQ77" s="345" t="e">
        <f t="shared" ref="AQ77:AQ79" si="81">+AP77/AO77</f>
        <v>#DIV/0!</v>
      </c>
      <c r="AR77" s="346"/>
      <c r="AS77" s="345" t="e">
        <f t="shared" ref="AS77:AS79" si="82">+(AP77+AR77)/AO77</f>
        <v>#DIV/0!</v>
      </c>
      <c r="AT77" s="346"/>
      <c r="AU77" s="345" t="e">
        <f t="shared" ref="AU77:AU79" si="83">+(AP77+AR77+AT77)/AO77</f>
        <v>#DIV/0!</v>
      </c>
      <c r="AV77" s="346"/>
      <c r="AW77" s="347" t="e">
        <f t="shared" ref="AW77:AW79" si="84">+(AP77+AR77+AT77+AV77)/AO77</f>
        <v>#DIV/0!</v>
      </c>
    </row>
    <row r="78" spans="1:49" ht="94.5" x14ac:dyDescent="0.25">
      <c r="A78" s="403">
        <v>66</v>
      </c>
      <c r="B78" s="302" t="s">
        <v>675</v>
      </c>
      <c r="C78" s="302" t="s">
        <v>676</v>
      </c>
      <c r="D78" s="302" t="s">
        <v>677</v>
      </c>
      <c r="E78" s="302" t="s">
        <v>232</v>
      </c>
      <c r="F78" s="302" t="s">
        <v>119</v>
      </c>
      <c r="G78" s="71">
        <v>2023</v>
      </c>
      <c r="H78" s="303">
        <v>2023</v>
      </c>
      <c r="I78" s="304"/>
      <c r="J78" s="305"/>
      <c r="K78" s="306"/>
      <c r="L78" s="307"/>
      <c r="M78" s="308"/>
      <c r="N78" s="149" t="s">
        <v>655</v>
      </c>
      <c r="O78" s="70"/>
      <c r="P78" s="86" t="e">
        <f t="shared" si="72"/>
        <v>#VALUE!</v>
      </c>
      <c r="Q78" s="70"/>
      <c r="R78" s="86" t="e">
        <f t="shared" ref="R78:R79" si="85">+(O78+Q78)/N78</f>
        <v>#VALUE!</v>
      </c>
      <c r="S78" s="70"/>
      <c r="T78" s="86" t="e">
        <f t="shared" ref="T78:T79" si="86">+(O78+Q78+S78)/N78</f>
        <v>#VALUE!</v>
      </c>
      <c r="U78" s="70"/>
      <c r="V78" s="176" t="e">
        <f t="shared" ref="V78:V79" si="87">+(O78+Q78+S78+U78)/N78</f>
        <v>#VALUE!</v>
      </c>
      <c r="W78" s="151"/>
      <c r="X78" s="70"/>
      <c r="Y78" s="76" t="e">
        <f t="shared" si="73"/>
        <v>#DIV/0!</v>
      </c>
      <c r="Z78" s="70"/>
      <c r="AA78" s="76" t="e">
        <f t="shared" si="74"/>
        <v>#DIV/0!</v>
      </c>
      <c r="AB78" s="70"/>
      <c r="AC78" s="76" t="e">
        <f t="shared" si="75"/>
        <v>#DIV/0!</v>
      </c>
      <c r="AD78" s="70"/>
      <c r="AE78" s="181" t="e">
        <f t="shared" si="76"/>
        <v>#DIV/0!</v>
      </c>
      <c r="AF78" s="356">
        <v>1</v>
      </c>
      <c r="AG78" s="348"/>
      <c r="AH78" s="349">
        <f t="shared" si="77"/>
        <v>0</v>
      </c>
      <c r="AI78" s="348"/>
      <c r="AJ78" s="349">
        <f t="shared" si="78"/>
        <v>0</v>
      </c>
      <c r="AK78" s="357"/>
      <c r="AL78" s="349">
        <f t="shared" si="79"/>
        <v>0</v>
      </c>
      <c r="AM78" s="348">
        <v>100</v>
      </c>
      <c r="AN78" s="358">
        <f t="shared" si="80"/>
        <v>100</v>
      </c>
      <c r="AO78" s="342"/>
      <c r="AP78" s="348"/>
      <c r="AQ78" s="351" t="e">
        <f t="shared" si="81"/>
        <v>#DIV/0!</v>
      </c>
      <c r="AR78" s="348"/>
      <c r="AS78" s="351" t="e">
        <f t="shared" si="82"/>
        <v>#DIV/0!</v>
      </c>
      <c r="AT78" s="348"/>
      <c r="AU78" s="351" t="e">
        <f t="shared" si="83"/>
        <v>#DIV/0!</v>
      </c>
      <c r="AV78" s="348"/>
      <c r="AW78" s="352" t="e">
        <f t="shared" si="84"/>
        <v>#DIV/0!</v>
      </c>
    </row>
    <row r="79" spans="1:49" ht="48" thickBot="1" x14ac:dyDescent="0.3">
      <c r="A79" s="152">
        <v>67</v>
      </c>
      <c r="B79" s="203" t="s">
        <v>235</v>
      </c>
      <c r="C79" s="203" t="s">
        <v>236</v>
      </c>
      <c r="D79" s="203" t="s">
        <v>237</v>
      </c>
      <c r="E79" s="203" t="s">
        <v>232</v>
      </c>
      <c r="F79" s="203" t="s">
        <v>119</v>
      </c>
      <c r="G79" s="205">
        <v>2023</v>
      </c>
      <c r="H79" s="214">
        <v>2024</v>
      </c>
      <c r="I79" s="206" t="s">
        <v>234</v>
      </c>
      <c r="J79" s="207"/>
      <c r="K79" s="208"/>
      <c r="L79" s="274" t="s">
        <v>606</v>
      </c>
      <c r="M79" s="226"/>
      <c r="N79" s="283"/>
      <c r="O79" s="134"/>
      <c r="P79" s="135" t="e">
        <f t="shared" si="72"/>
        <v>#DIV/0!</v>
      </c>
      <c r="Q79" s="134"/>
      <c r="R79" s="135" t="e">
        <f t="shared" si="85"/>
        <v>#DIV/0!</v>
      </c>
      <c r="S79" s="134"/>
      <c r="T79" s="135" t="e">
        <f t="shared" si="86"/>
        <v>#DIV/0!</v>
      </c>
      <c r="U79" s="134"/>
      <c r="V79" s="136" t="e">
        <f t="shared" si="87"/>
        <v>#DIV/0!</v>
      </c>
      <c r="W79" s="177">
        <v>1</v>
      </c>
      <c r="X79" s="134"/>
      <c r="Y79" s="138">
        <f t="shared" si="73"/>
        <v>0</v>
      </c>
      <c r="Z79" s="134"/>
      <c r="AA79" s="138">
        <f t="shared" si="74"/>
        <v>0</v>
      </c>
      <c r="AB79" s="134"/>
      <c r="AC79" s="138">
        <f t="shared" si="75"/>
        <v>0</v>
      </c>
      <c r="AD79" s="134"/>
      <c r="AE79" s="140">
        <f t="shared" si="76"/>
        <v>0</v>
      </c>
      <c r="AF79" s="376">
        <v>0.9</v>
      </c>
      <c r="AG79" s="377">
        <v>30</v>
      </c>
      <c r="AH79" s="378">
        <f t="shared" si="77"/>
        <v>33.333333333333336</v>
      </c>
      <c r="AI79" s="377">
        <v>30</v>
      </c>
      <c r="AJ79" s="378">
        <f t="shared" si="78"/>
        <v>66.666666666666671</v>
      </c>
      <c r="AK79" s="379"/>
      <c r="AL79" s="378">
        <f t="shared" si="79"/>
        <v>66.666666666666671</v>
      </c>
      <c r="AM79" s="377">
        <v>30</v>
      </c>
      <c r="AN79" s="380">
        <f t="shared" si="80"/>
        <v>100</v>
      </c>
      <c r="AO79" s="376">
        <v>1</v>
      </c>
      <c r="AP79" s="377"/>
      <c r="AQ79" s="381">
        <f t="shared" si="81"/>
        <v>0</v>
      </c>
      <c r="AR79" s="377"/>
      <c r="AS79" s="381">
        <f t="shared" si="82"/>
        <v>0</v>
      </c>
      <c r="AT79" s="377"/>
      <c r="AU79" s="381">
        <f t="shared" si="83"/>
        <v>0</v>
      </c>
      <c r="AV79" s="377"/>
      <c r="AW79" s="382">
        <f t="shared" si="84"/>
        <v>0</v>
      </c>
    </row>
    <row r="80" spans="1:49" x14ac:dyDescent="0.25">
      <c r="M80" s="89"/>
    </row>
    <row r="81" spans="13:13" x14ac:dyDescent="0.25">
      <c r="M81" s="89"/>
    </row>
    <row r="82" spans="13:13" x14ac:dyDescent="0.25">
      <c r="M82" s="89"/>
    </row>
    <row r="83" spans="13:13" x14ac:dyDescent="0.25">
      <c r="M83" s="89"/>
    </row>
    <row r="84" spans="13:13" x14ac:dyDescent="0.25">
      <c r="M84" s="89"/>
    </row>
    <row r="85" spans="13:13" x14ac:dyDescent="0.25">
      <c r="M85" s="89"/>
    </row>
    <row r="86" spans="13:13" x14ac:dyDescent="0.25">
      <c r="M86" s="89"/>
    </row>
    <row r="87" spans="13:13" x14ac:dyDescent="0.25">
      <c r="M87" s="89"/>
    </row>
    <row r="88" spans="13:13" x14ac:dyDescent="0.25">
      <c r="M88" s="89"/>
    </row>
    <row r="89" spans="13:13" x14ac:dyDescent="0.25">
      <c r="M89" s="89"/>
    </row>
    <row r="90" spans="13:13" x14ac:dyDescent="0.25">
      <c r="M90" s="89"/>
    </row>
    <row r="91" spans="13:13" x14ac:dyDescent="0.25">
      <c r="M91" s="89"/>
    </row>
    <row r="92" spans="13:13" x14ac:dyDescent="0.25">
      <c r="M92" s="89"/>
    </row>
    <row r="93" spans="13:13" x14ac:dyDescent="0.25">
      <c r="M93" s="89"/>
    </row>
    <row r="94" spans="13:13" x14ac:dyDescent="0.25">
      <c r="M94" s="89"/>
    </row>
    <row r="95" spans="13:13" x14ac:dyDescent="0.25">
      <c r="M95" s="89"/>
    </row>
    <row r="96" spans="13:13" x14ac:dyDescent="0.25">
      <c r="M96" s="89"/>
    </row>
    <row r="97" spans="13:13" x14ac:dyDescent="0.25">
      <c r="M97" s="89"/>
    </row>
    <row r="98" spans="13:13" x14ac:dyDescent="0.25">
      <c r="M98" s="89"/>
    </row>
    <row r="99" spans="13:13" x14ac:dyDescent="0.25">
      <c r="M99" s="89"/>
    </row>
    <row r="100" spans="13:13" x14ac:dyDescent="0.25">
      <c r="M100" s="89"/>
    </row>
    <row r="101" spans="13:13" x14ac:dyDescent="0.25">
      <c r="M101" s="89"/>
    </row>
    <row r="102" spans="13:13" x14ac:dyDescent="0.25">
      <c r="M102" s="89"/>
    </row>
    <row r="103" spans="13:13" x14ac:dyDescent="0.25">
      <c r="M103" s="89"/>
    </row>
    <row r="104" spans="13:13" x14ac:dyDescent="0.25">
      <c r="M104" s="89"/>
    </row>
    <row r="105" spans="13:13" x14ac:dyDescent="0.25">
      <c r="M105" s="89"/>
    </row>
    <row r="106" spans="13:13" x14ac:dyDescent="0.25">
      <c r="M106" s="89"/>
    </row>
    <row r="107" spans="13:13" x14ac:dyDescent="0.25">
      <c r="M107" s="89"/>
    </row>
    <row r="108" spans="13:13" x14ac:dyDescent="0.25">
      <c r="M108" s="89"/>
    </row>
    <row r="109" spans="13:13" x14ac:dyDescent="0.25">
      <c r="M109" s="89"/>
    </row>
    <row r="110" spans="13:13" x14ac:dyDescent="0.25">
      <c r="M110" s="89"/>
    </row>
    <row r="111" spans="13:13" x14ac:dyDescent="0.25">
      <c r="M111" s="89"/>
    </row>
    <row r="112" spans="13:13" x14ac:dyDescent="0.25">
      <c r="M112" s="89"/>
    </row>
    <row r="113" spans="13:13" x14ac:dyDescent="0.25">
      <c r="M113" s="89"/>
    </row>
    <row r="114" spans="13:13" x14ac:dyDescent="0.25">
      <c r="M114" s="89"/>
    </row>
    <row r="115" spans="13:13" x14ac:dyDescent="0.25">
      <c r="M115" s="89"/>
    </row>
    <row r="116" spans="13:13" x14ac:dyDescent="0.25">
      <c r="M116" s="89"/>
    </row>
    <row r="117" spans="13:13" x14ac:dyDescent="0.25">
      <c r="M117" s="89"/>
    </row>
    <row r="118" spans="13:13" x14ac:dyDescent="0.25">
      <c r="M118" s="89"/>
    </row>
    <row r="119" spans="13:13" x14ac:dyDescent="0.25">
      <c r="M119" s="89"/>
    </row>
    <row r="120" spans="13:13" x14ac:dyDescent="0.25">
      <c r="M120" s="89"/>
    </row>
    <row r="121" spans="13:13" x14ac:dyDescent="0.25">
      <c r="M121" s="89"/>
    </row>
    <row r="122" spans="13:13" x14ac:dyDescent="0.25">
      <c r="M122" s="89"/>
    </row>
    <row r="123" spans="13:13" x14ac:dyDescent="0.25">
      <c r="M123" s="89"/>
    </row>
    <row r="124" spans="13:13" x14ac:dyDescent="0.25">
      <c r="M124" s="89"/>
    </row>
    <row r="125" spans="13:13" x14ac:dyDescent="0.25">
      <c r="M125" s="89"/>
    </row>
    <row r="126" spans="13:13" x14ac:dyDescent="0.25">
      <c r="M126" s="89"/>
    </row>
    <row r="127" spans="13:13" x14ac:dyDescent="0.25">
      <c r="M127" s="89"/>
    </row>
    <row r="128" spans="13:13" x14ac:dyDescent="0.25">
      <c r="M128" s="89"/>
    </row>
    <row r="129" spans="13:13" x14ac:dyDescent="0.25">
      <c r="M129" s="89"/>
    </row>
    <row r="130" spans="13:13" x14ac:dyDescent="0.25">
      <c r="M130" s="89"/>
    </row>
    <row r="131" spans="13:13" x14ac:dyDescent="0.25">
      <c r="M131" s="89"/>
    </row>
    <row r="132" spans="13:13" x14ac:dyDescent="0.25">
      <c r="M132" s="89"/>
    </row>
    <row r="133" spans="13:13" x14ac:dyDescent="0.25">
      <c r="M133" s="89"/>
    </row>
    <row r="134" spans="13:13" x14ac:dyDescent="0.25">
      <c r="M134" s="89"/>
    </row>
    <row r="135" spans="13:13" x14ac:dyDescent="0.25">
      <c r="M135" s="89"/>
    </row>
    <row r="136" spans="13:13" x14ac:dyDescent="0.25">
      <c r="M136" s="89"/>
    </row>
    <row r="137" spans="13:13" x14ac:dyDescent="0.25">
      <c r="M137" s="89"/>
    </row>
    <row r="138" spans="13:13" x14ac:dyDescent="0.25">
      <c r="M138" s="89"/>
    </row>
    <row r="139" spans="13:13" x14ac:dyDescent="0.25">
      <c r="M139" s="89"/>
    </row>
    <row r="140" spans="13:13" x14ac:dyDescent="0.25">
      <c r="M140" s="89"/>
    </row>
    <row r="141" spans="13:13" x14ac:dyDescent="0.25">
      <c r="M141" s="89"/>
    </row>
    <row r="142" spans="13:13" x14ac:dyDescent="0.25">
      <c r="M142" s="89"/>
    </row>
    <row r="143" spans="13:13" x14ac:dyDescent="0.25">
      <c r="M143" s="89"/>
    </row>
    <row r="144" spans="13:13" x14ac:dyDescent="0.25">
      <c r="M144" s="89"/>
    </row>
    <row r="145" spans="13:13" x14ac:dyDescent="0.25">
      <c r="M145" s="89"/>
    </row>
    <row r="146" spans="13:13" x14ac:dyDescent="0.25">
      <c r="M146" s="89"/>
    </row>
    <row r="147" spans="13:13" x14ac:dyDescent="0.25">
      <c r="M147" s="89"/>
    </row>
    <row r="148" spans="13:13" x14ac:dyDescent="0.25">
      <c r="M148" s="89"/>
    </row>
    <row r="149" spans="13:13" x14ac:dyDescent="0.25">
      <c r="M149" s="89"/>
    </row>
    <row r="150" spans="13:13" x14ac:dyDescent="0.25">
      <c r="M150" s="89"/>
    </row>
    <row r="151" spans="13:13" x14ac:dyDescent="0.25">
      <c r="M151" s="89"/>
    </row>
    <row r="152" spans="13:13" x14ac:dyDescent="0.25">
      <c r="M152" s="89"/>
    </row>
    <row r="153" spans="13:13" x14ac:dyDescent="0.25">
      <c r="M153" s="89"/>
    </row>
    <row r="154" spans="13:13" x14ac:dyDescent="0.25">
      <c r="M154" s="89"/>
    </row>
    <row r="155" spans="13:13" x14ac:dyDescent="0.25">
      <c r="M155" s="89"/>
    </row>
    <row r="156" spans="13:13" x14ac:dyDescent="0.25">
      <c r="M156" s="89"/>
    </row>
    <row r="157" spans="13:13" x14ac:dyDescent="0.25">
      <c r="M157" s="89"/>
    </row>
    <row r="158" spans="13:13" x14ac:dyDescent="0.25">
      <c r="M158" s="89"/>
    </row>
    <row r="159" spans="13:13" x14ac:dyDescent="0.25">
      <c r="M159" s="89"/>
    </row>
    <row r="160" spans="13:13" x14ac:dyDescent="0.25">
      <c r="M160" s="89"/>
    </row>
    <row r="161" spans="13:13" x14ac:dyDescent="0.25">
      <c r="M161" s="89"/>
    </row>
    <row r="162" spans="13:13" x14ac:dyDescent="0.25">
      <c r="M162" s="89"/>
    </row>
    <row r="163" spans="13:13" x14ac:dyDescent="0.25">
      <c r="M163" s="89"/>
    </row>
    <row r="164" spans="13:13" x14ac:dyDescent="0.25">
      <c r="M164" s="89"/>
    </row>
    <row r="165" spans="13:13" x14ac:dyDescent="0.25">
      <c r="M165" s="89"/>
    </row>
    <row r="166" spans="13:13" x14ac:dyDescent="0.25">
      <c r="M166" s="89"/>
    </row>
    <row r="167" spans="13:13" x14ac:dyDescent="0.25">
      <c r="M167" s="89"/>
    </row>
    <row r="168" spans="13:13" x14ac:dyDescent="0.25">
      <c r="M168" s="89"/>
    </row>
    <row r="169" spans="13:13" x14ac:dyDescent="0.25">
      <c r="M169" s="89"/>
    </row>
    <row r="170" spans="13:13" x14ac:dyDescent="0.25">
      <c r="M170" s="89"/>
    </row>
    <row r="171" spans="13:13" x14ac:dyDescent="0.25">
      <c r="M171" s="89"/>
    </row>
    <row r="172" spans="13:13" x14ac:dyDescent="0.25">
      <c r="M172" s="89"/>
    </row>
    <row r="173" spans="13:13" x14ac:dyDescent="0.25">
      <c r="M173" s="89"/>
    </row>
    <row r="174" spans="13:13" x14ac:dyDescent="0.25">
      <c r="M174" s="89"/>
    </row>
    <row r="175" spans="13:13" x14ac:dyDescent="0.25">
      <c r="M175" s="89"/>
    </row>
    <row r="176" spans="13:13" x14ac:dyDescent="0.25">
      <c r="M176" s="89"/>
    </row>
  </sheetData>
  <mergeCells count="281">
    <mergeCell ref="M74:M76"/>
    <mergeCell ref="L74:L76"/>
    <mergeCell ref="AK72:AK76"/>
    <mergeCell ref="AJ72:AJ76"/>
    <mergeCell ref="AI72:AI76"/>
    <mergeCell ref="AH72:AH76"/>
    <mergeCell ref="AN72:AN76"/>
    <mergeCell ref="AM72:AM76"/>
    <mergeCell ref="A71:M71"/>
    <mergeCell ref="A72:B72"/>
    <mergeCell ref="C72:M72"/>
    <mergeCell ref="A73:B73"/>
    <mergeCell ref="C73:M73"/>
    <mergeCell ref="A74:B74"/>
    <mergeCell ref="C74:J74"/>
    <mergeCell ref="A75:A76"/>
    <mergeCell ref="B75:B76"/>
    <mergeCell ref="C75:C76"/>
    <mergeCell ref="D75:D76"/>
    <mergeCell ref="E75:E76"/>
    <mergeCell ref="F75:F76"/>
    <mergeCell ref="K75:K76"/>
    <mergeCell ref="N72:N76"/>
    <mergeCell ref="O72:O76"/>
    <mergeCell ref="A63:M63"/>
    <mergeCell ref="A64:B64"/>
    <mergeCell ref="C64:M64"/>
    <mergeCell ref="A65:B65"/>
    <mergeCell ref="C65:M65"/>
    <mergeCell ref="A66:B66"/>
    <mergeCell ref="C66:J66"/>
    <mergeCell ref="L66:L68"/>
    <mergeCell ref="M66:M68"/>
    <mergeCell ref="A67:A68"/>
    <mergeCell ref="B67:B68"/>
    <mergeCell ref="C67:C68"/>
    <mergeCell ref="D67:D68"/>
    <mergeCell ref="E67:E68"/>
    <mergeCell ref="F67:F68"/>
    <mergeCell ref="K67:K68"/>
    <mergeCell ref="C55:M55"/>
    <mergeCell ref="A56:B56"/>
    <mergeCell ref="C56:J56"/>
    <mergeCell ref="L56:L58"/>
    <mergeCell ref="M56:M58"/>
    <mergeCell ref="A57:A58"/>
    <mergeCell ref="B57:B58"/>
    <mergeCell ref="C57:C58"/>
    <mergeCell ref="D57:D58"/>
    <mergeCell ref="E57:E58"/>
    <mergeCell ref="F57:F58"/>
    <mergeCell ref="K57:K58"/>
    <mergeCell ref="R18:R22"/>
    <mergeCell ref="S18:S22"/>
    <mergeCell ref="T18:T22"/>
    <mergeCell ref="K21:K22"/>
    <mergeCell ref="C20:J20"/>
    <mergeCell ref="L20:L22"/>
    <mergeCell ref="M20:M22"/>
    <mergeCell ref="C21:C22"/>
    <mergeCell ref="D21:D22"/>
    <mergeCell ref="E21:E22"/>
    <mergeCell ref="F21:F22"/>
    <mergeCell ref="I23:I46"/>
    <mergeCell ref="A53:M53"/>
    <mergeCell ref="A54:B54"/>
    <mergeCell ref="C54:M54"/>
    <mergeCell ref="A55:B55"/>
    <mergeCell ref="S2:S6"/>
    <mergeCell ref="T2:T6"/>
    <mergeCell ref="U2:U6"/>
    <mergeCell ref="B21:B22"/>
    <mergeCell ref="N54:N58"/>
    <mergeCell ref="C2:M2"/>
    <mergeCell ref="N2:N6"/>
    <mergeCell ref="O2:O6"/>
    <mergeCell ref="P2:P6"/>
    <mergeCell ref="Q2:Q6"/>
    <mergeCell ref="R2:R6"/>
    <mergeCell ref="C4:J4"/>
    <mergeCell ref="C5:C6"/>
    <mergeCell ref="D5:D6"/>
    <mergeCell ref="E5:E6"/>
    <mergeCell ref="F5:F6"/>
    <mergeCell ref="K5:K6"/>
    <mergeCell ref="C3:M3"/>
    <mergeCell ref="S54:S58"/>
    <mergeCell ref="N64:N68"/>
    <mergeCell ref="O64:O68"/>
    <mergeCell ref="P64:P68"/>
    <mergeCell ref="Q64:Q68"/>
    <mergeCell ref="N18:N22"/>
    <mergeCell ref="O18:O22"/>
    <mergeCell ref="N1:V1"/>
    <mergeCell ref="W1:AE1"/>
    <mergeCell ref="W2:W6"/>
    <mergeCell ref="X2:X6"/>
    <mergeCell ref="Y2:Y6"/>
    <mergeCell ref="Z2:Z6"/>
    <mergeCell ref="AA2:AA6"/>
    <mergeCell ref="U18:U22"/>
    <mergeCell ref="P18:P22"/>
    <mergeCell ref="Q18:Q22"/>
    <mergeCell ref="AB54:AB58"/>
    <mergeCell ref="AC54:AC58"/>
    <mergeCell ref="AD54:AD58"/>
    <mergeCell ref="AE54:AE58"/>
    <mergeCell ref="O54:O58"/>
    <mergeCell ref="P54:P58"/>
    <mergeCell ref="Q54:Q58"/>
    <mergeCell ref="R54:R58"/>
    <mergeCell ref="AB2:AB6"/>
    <mergeCell ref="AC2:AC6"/>
    <mergeCell ref="AD2:AD6"/>
    <mergeCell ref="AE2:AE6"/>
    <mergeCell ref="V2:V6"/>
    <mergeCell ref="V18:V22"/>
    <mergeCell ref="W18:W22"/>
    <mergeCell ref="X18:X22"/>
    <mergeCell ref="Y18:Y22"/>
    <mergeCell ref="Z18:Z22"/>
    <mergeCell ref="AD18:AD22"/>
    <mergeCell ref="AE18:AE22"/>
    <mergeCell ref="AI18:AI22"/>
    <mergeCell ref="AJ18:AJ22"/>
    <mergeCell ref="AF1:AN1"/>
    <mergeCell ref="AF2:AF6"/>
    <mergeCell ref="AG2:AG6"/>
    <mergeCell ref="AH2:AH6"/>
    <mergeCell ref="AI2:AI6"/>
    <mergeCell ref="AJ2:AJ6"/>
    <mergeCell ref="AK2:AK6"/>
    <mergeCell ref="AL2:AL6"/>
    <mergeCell ref="AM2:AM6"/>
    <mergeCell ref="AN2:AN6"/>
    <mergeCell ref="AK18:AK22"/>
    <mergeCell ref="AL18:AL22"/>
    <mergeCell ref="AN18:AN22"/>
    <mergeCell ref="AM18:AM22"/>
    <mergeCell ref="AF18:AF22"/>
    <mergeCell ref="AG18:AG22"/>
    <mergeCell ref="AH18:AH22"/>
    <mergeCell ref="T54:T58"/>
    <mergeCell ref="U54:U58"/>
    <mergeCell ref="V54:V58"/>
    <mergeCell ref="W54:W58"/>
    <mergeCell ref="X54:X58"/>
    <mergeCell ref="Y54:Y58"/>
    <mergeCell ref="AA18:AA22"/>
    <mergeCell ref="AB18:AB22"/>
    <mergeCell ref="AC18:AC22"/>
    <mergeCell ref="Z54:Z58"/>
    <mergeCell ref="AA54:AA58"/>
    <mergeCell ref="AJ54:AJ58"/>
    <mergeCell ref="AK54:AK58"/>
    <mergeCell ref="AL54:AL58"/>
    <mergeCell ref="AM54:AM58"/>
    <mergeCell ref="AN54:AN58"/>
    <mergeCell ref="AE64:AE68"/>
    <mergeCell ref="AF64:AF68"/>
    <mergeCell ref="AG64:AG68"/>
    <mergeCell ref="AM64:AM68"/>
    <mergeCell ref="AN64:AN68"/>
    <mergeCell ref="AH64:AH68"/>
    <mergeCell ref="AI64:AI68"/>
    <mergeCell ref="AJ64:AJ68"/>
    <mergeCell ref="AK64:AK68"/>
    <mergeCell ref="AL64:AL68"/>
    <mergeCell ref="AF54:AF58"/>
    <mergeCell ref="AG54:AG58"/>
    <mergeCell ref="AH54:AH58"/>
    <mergeCell ref="AI54:AI58"/>
    <mergeCell ref="Z64:Z68"/>
    <mergeCell ref="R64:R68"/>
    <mergeCell ref="S64:S68"/>
    <mergeCell ref="T64:T68"/>
    <mergeCell ref="U64:U68"/>
    <mergeCell ref="AA64:AA68"/>
    <mergeCell ref="AB64:AB68"/>
    <mergeCell ref="AC64:AC68"/>
    <mergeCell ref="AD64:AD68"/>
    <mergeCell ref="P72:P76"/>
    <mergeCell ref="Q72:Q76"/>
    <mergeCell ref="R72:R76"/>
    <mergeCell ref="V64:V68"/>
    <mergeCell ref="W64:W68"/>
    <mergeCell ref="X64:X68"/>
    <mergeCell ref="Y64:Y68"/>
    <mergeCell ref="Y72:Y76"/>
    <mergeCell ref="S72:S76"/>
    <mergeCell ref="T72:T76"/>
    <mergeCell ref="U72:U76"/>
    <mergeCell ref="V72:V76"/>
    <mergeCell ref="W72:W76"/>
    <mergeCell ref="AO54:AO58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S18:AS22"/>
    <mergeCell ref="AT18:AT22"/>
    <mergeCell ref="AU18:AU22"/>
    <mergeCell ref="AV18:AV22"/>
    <mergeCell ref="AW18:AW22"/>
    <mergeCell ref="AP54:AP58"/>
    <mergeCell ref="AQ54:AQ58"/>
    <mergeCell ref="AR54:AR58"/>
    <mergeCell ref="AS54:AS58"/>
    <mergeCell ref="AT54:AT58"/>
    <mergeCell ref="AU54:AU58"/>
    <mergeCell ref="AT72:AT76"/>
    <mergeCell ref="AU72:AU76"/>
    <mergeCell ref="AV72:AV76"/>
    <mergeCell ref="AW72:AW76"/>
    <mergeCell ref="AO64:AO68"/>
    <mergeCell ref="AP64:AP68"/>
    <mergeCell ref="AQ64:AQ68"/>
    <mergeCell ref="AR64:AR68"/>
    <mergeCell ref="AS64:AS68"/>
    <mergeCell ref="AT64:AT68"/>
    <mergeCell ref="AU64:AU68"/>
    <mergeCell ref="AV64:AV68"/>
    <mergeCell ref="AW64:AW68"/>
    <mergeCell ref="AO72:AO76"/>
    <mergeCell ref="AP72:AP76"/>
    <mergeCell ref="AQ72:AQ76"/>
    <mergeCell ref="AR72:AR76"/>
    <mergeCell ref="AS72:AS76"/>
    <mergeCell ref="AL72:AL76"/>
    <mergeCell ref="AC72:AC76"/>
    <mergeCell ref="AD72:AD76"/>
    <mergeCell ref="AE72:AE76"/>
    <mergeCell ref="AF72:AF76"/>
    <mergeCell ref="AG72:AG76"/>
    <mergeCell ref="X72:X76"/>
    <mergeCell ref="Z72:Z76"/>
    <mergeCell ref="AA72:AA76"/>
    <mergeCell ref="AB72:AB76"/>
    <mergeCell ref="A1:M1"/>
    <mergeCell ref="A2:B2"/>
    <mergeCell ref="A3:B3"/>
    <mergeCell ref="A4:B4"/>
    <mergeCell ref="A5:A6"/>
    <mergeCell ref="A17:M17"/>
    <mergeCell ref="A18:B18"/>
    <mergeCell ref="A19:B19"/>
    <mergeCell ref="A20:B20"/>
    <mergeCell ref="M4:M6"/>
    <mergeCell ref="C18:M18"/>
    <mergeCell ref="C19:M19"/>
    <mergeCell ref="B5:B6"/>
    <mergeCell ref="A21:A22"/>
    <mergeCell ref="N17:V17"/>
    <mergeCell ref="W17:AE17"/>
    <mergeCell ref="N71:V71"/>
    <mergeCell ref="W71:AE71"/>
    <mergeCell ref="AF71:AN71"/>
    <mergeCell ref="AO71:AW71"/>
    <mergeCell ref="L4:L6"/>
    <mergeCell ref="AF17:AN17"/>
    <mergeCell ref="AO17:AW17"/>
    <mergeCell ref="N53:V53"/>
    <mergeCell ref="W53:AE53"/>
    <mergeCell ref="AF53:AN53"/>
    <mergeCell ref="AO53:AW53"/>
    <mergeCell ref="N63:V63"/>
    <mergeCell ref="W63:AE63"/>
    <mergeCell ref="AF63:AN63"/>
    <mergeCell ref="AO63:AW63"/>
    <mergeCell ref="AV54:AV58"/>
    <mergeCell ref="AW54:AW58"/>
    <mergeCell ref="AO18:AO22"/>
    <mergeCell ref="AP18:AP22"/>
    <mergeCell ref="AQ18:AQ22"/>
    <mergeCell ref="AR18:AR22"/>
  </mergeCells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2"/>
  <sheetViews>
    <sheetView topLeftCell="A48" zoomScale="80" zoomScaleNormal="80" workbookViewId="0">
      <selection activeCell="AM29" sqref="AM29"/>
    </sheetView>
  </sheetViews>
  <sheetFormatPr baseColWidth="10" defaultRowHeight="15" x14ac:dyDescent="0.25"/>
  <cols>
    <col min="1" max="1" width="3.42578125" bestFit="1" customWidth="1"/>
    <col min="2" max="2" width="22.7109375" bestFit="1" customWidth="1"/>
    <col min="3" max="3" width="17.85546875" customWidth="1"/>
    <col min="4" max="4" width="23.28515625" hidden="1" customWidth="1"/>
    <col min="5" max="5" width="25.28515625" hidden="1" customWidth="1"/>
    <col min="6" max="6" width="31" hidden="1" customWidth="1"/>
    <col min="7" max="7" width="11.42578125" hidden="1" customWidth="1"/>
    <col min="8" max="8" width="9.7109375" hidden="1" customWidth="1"/>
    <col min="9" max="9" width="19.85546875" hidden="1" customWidth="1"/>
    <col min="10" max="10" width="21.28515625" hidden="1" customWidth="1"/>
    <col min="11" max="11" width="30.7109375" hidden="1" customWidth="1"/>
    <col min="12" max="12" width="23.42578125" hidden="1" customWidth="1"/>
    <col min="13" max="13" width="20.28515625" style="185" hidden="1" customWidth="1"/>
    <col min="14" max="14" width="15.7109375" style="72" hidden="1" customWidth="1"/>
    <col min="15" max="15" width="17.85546875" style="72" hidden="1" customWidth="1"/>
    <col min="16" max="16" width="16.42578125" style="72" hidden="1" customWidth="1"/>
    <col min="17" max="18" width="17.42578125" style="72" hidden="1" customWidth="1"/>
    <col min="19" max="19" width="17.140625" style="72" hidden="1" customWidth="1"/>
    <col min="20" max="20" width="15.85546875" style="72" hidden="1" customWidth="1"/>
    <col min="21" max="21" width="17.28515625" style="72" hidden="1" customWidth="1"/>
    <col min="22" max="22" width="18" style="72" hidden="1" customWidth="1"/>
    <col min="23" max="23" width="14.28515625" style="72" hidden="1" customWidth="1"/>
    <col min="24" max="24" width="19.140625" style="72" hidden="1" customWidth="1"/>
    <col min="25" max="25" width="18.7109375" style="72" hidden="1" customWidth="1"/>
    <col min="26" max="26" width="19.42578125" style="72" hidden="1" customWidth="1"/>
    <col min="27" max="27" width="17.85546875" style="72" hidden="1" customWidth="1"/>
    <col min="28" max="28" width="18.42578125" style="72" hidden="1" customWidth="1"/>
    <col min="29" max="29" width="15.42578125" style="72" hidden="1" customWidth="1"/>
    <col min="30" max="30" width="18" style="72" hidden="1" customWidth="1"/>
    <col min="31" max="31" width="17.42578125" style="72" hidden="1" customWidth="1"/>
    <col min="32" max="32" width="15.28515625" style="72" customWidth="1"/>
    <col min="33" max="33" width="19.140625" style="72" customWidth="1"/>
    <col min="34" max="34" width="19.42578125" style="72" customWidth="1"/>
    <col min="35" max="35" width="17" style="72" customWidth="1"/>
    <col min="36" max="36" width="18.42578125" style="72" customWidth="1"/>
    <col min="37" max="37" width="19.85546875" style="72" customWidth="1"/>
    <col min="38" max="38" width="19" style="72" customWidth="1"/>
    <col min="39" max="39" width="18" style="72" customWidth="1"/>
    <col min="40" max="40" width="19.140625" style="72" customWidth="1"/>
    <col min="41" max="41" width="18.42578125" style="72" customWidth="1"/>
    <col min="42" max="42" width="17.7109375" style="72" customWidth="1"/>
    <col min="43" max="43" width="15.7109375" style="72" customWidth="1"/>
    <col min="44" max="44" width="14.7109375" style="72" customWidth="1"/>
    <col min="45" max="45" width="14.42578125" style="72" customWidth="1"/>
    <col min="46" max="47" width="15.140625" style="72" customWidth="1"/>
    <col min="48" max="48" width="14.28515625" style="72" customWidth="1"/>
    <col min="49" max="49" width="15.85546875" style="72" customWidth="1"/>
  </cols>
  <sheetData>
    <row r="1" spans="1:49" ht="21.75" customHeight="1" thickBot="1" x14ac:dyDescent="0.3">
      <c r="A1" s="479" t="s">
        <v>0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1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479" t="s">
        <v>1</v>
      </c>
      <c r="B2" s="481"/>
      <c r="C2" s="479" t="s">
        <v>238</v>
      </c>
      <c r="D2" s="480"/>
      <c r="E2" s="480"/>
      <c r="F2" s="480"/>
      <c r="G2" s="480"/>
      <c r="H2" s="480"/>
      <c r="I2" s="480"/>
      <c r="J2" s="480"/>
      <c r="K2" s="480"/>
      <c r="L2" s="480"/>
      <c r="M2" s="481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479" t="s">
        <v>3</v>
      </c>
      <c r="B3" s="481"/>
      <c r="C3" s="479" t="s">
        <v>239</v>
      </c>
      <c r="D3" s="480"/>
      <c r="E3" s="480"/>
      <c r="F3" s="480"/>
      <c r="G3" s="480"/>
      <c r="H3" s="480"/>
      <c r="I3" s="480"/>
      <c r="J3" s="480"/>
      <c r="K3" s="480"/>
      <c r="L3" s="480"/>
      <c r="M3" s="481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6.5" customHeight="1" thickBot="1" x14ac:dyDescent="0.3">
      <c r="A4" s="479" t="s">
        <v>5</v>
      </c>
      <c r="B4" s="481"/>
      <c r="C4" s="484" t="s">
        <v>240</v>
      </c>
      <c r="D4" s="485"/>
      <c r="E4" s="485"/>
      <c r="F4" s="485"/>
      <c r="G4" s="485"/>
      <c r="H4" s="485"/>
      <c r="I4" s="485"/>
      <c r="J4" s="486"/>
      <c r="K4" s="52" t="s">
        <v>7</v>
      </c>
      <c r="L4" s="476" t="s">
        <v>589</v>
      </c>
      <c r="M4" s="476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474" t="s">
        <v>651</v>
      </c>
      <c r="B5" s="476" t="s">
        <v>8</v>
      </c>
      <c r="C5" s="476" t="s">
        <v>9</v>
      </c>
      <c r="D5" s="476" t="s">
        <v>10</v>
      </c>
      <c r="E5" s="476" t="s">
        <v>11</v>
      </c>
      <c r="F5" s="476" t="s">
        <v>12</v>
      </c>
      <c r="G5" s="52" t="s">
        <v>13</v>
      </c>
      <c r="H5" s="51"/>
      <c r="I5" s="53" t="s">
        <v>14</v>
      </c>
      <c r="J5" s="51"/>
      <c r="K5" s="487" t="s">
        <v>15</v>
      </c>
      <c r="L5" s="477"/>
      <c r="M5" s="477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16.5" thickBot="1" x14ac:dyDescent="0.3">
      <c r="A6" s="475"/>
      <c r="B6" s="478"/>
      <c r="C6" s="478"/>
      <c r="D6" s="478"/>
      <c r="E6" s="478"/>
      <c r="F6" s="478"/>
      <c r="G6" s="120" t="s">
        <v>16</v>
      </c>
      <c r="H6" s="120" t="s">
        <v>17</v>
      </c>
      <c r="I6" s="120" t="s">
        <v>18</v>
      </c>
      <c r="J6" s="120" t="s">
        <v>19</v>
      </c>
      <c r="K6" s="482"/>
      <c r="L6" s="478"/>
      <c r="M6" s="478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63.75" thickBot="1" x14ac:dyDescent="0.3">
      <c r="A7" s="148">
        <v>68</v>
      </c>
      <c r="B7" s="197" t="s">
        <v>241</v>
      </c>
      <c r="C7" s="210">
        <v>1</v>
      </c>
      <c r="D7" s="197" t="s">
        <v>242</v>
      </c>
      <c r="E7" s="197" t="s">
        <v>243</v>
      </c>
      <c r="F7" s="197" t="s">
        <v>244</v>
      </c>
      <c r="G7" s="197">
        <v>2023</v>
      </c>
      <c r="H7" s="197">
        <v>2024</v>
      </c>
      <c r="I7" s="233">
        <v>20000000</v>
      </c>
      <c r="J7" s="197" t="s">
        <v>245</v>
      </c>
      <c r="K7" s="201"/>
      <c r="L7" s="275" t="s">
        <v>599</v>
      </c>
      <c r="M7" s="224"/>
      <c r="N7" s="186">
        <v>1</v>
      </c>
      <c r="O7" s="187"/>
      <c r="P7" s="130">
        <f>+O7/N7</f>
        <v>0</v>
      </c>
      <c r="Q7" s="187"/>
      <c r="R7" s="130">
        <f>+Q7/N7</f>
        <v>0</v>
      </c>
      <c r="S7" s="187"/>
      <c r="T7" s="130">
        <f>+S7/N7</f>
        <v>0</v>
      </c>
      <c r="U7" s="188"/>
      <c r="V7" s="132">
        <f>+U7/N7</f>
        <v>0</v>
      </c>
      <c r="W7" s="191">
        <v>1</v>
      </c>
      <c r="X7" s="129"/>
      <c r="Y7" s="137">
        <f t="shared" ref="Y7:Y9" si="0">+X7/W7</f>
        <v>0</v>
      </c>
      <c r="Z7" s="129"/>
      <c r="AA7" s="137">
        <f>+(X7+Z7)/2</f>
        <v>0</v>
      </c>
      <c r="AB7" s="129"/>
      <c r="AC7" s="137">
        <f>+(X7+Z7+AB7)/3</f>
        <v>0</v>
      </c>
      <c r="AD7" s="131"/>
      <c r="AE7" s="139">
        <f>+(X7+Z7+AB7+AD7)/4</f>
        <v>0</v>
      </c>
      <c r="AF7" s="191">
        <v>1</v>
      </c>
      <c r="AG7" s="129"/>
      <c r="AH7" s="141">
        <f t="shared" ref="AH7" si="1">+AG7/AF7</f>
        <v>0</v>
      </c>
      <c r="AI7" s="129"/>
      <c r="AJ7" s="141">
        <f>+(AG7+AI7)/2</f>
        <v>0</v>
      </c>
      <c r="AK7" s="187">
        <v>1</v>
      </c>
      <c r="AL7" s="141">
        <f>+(AG7+AI7+AK7)/3</f>
        <v>0.33333333333333331</v>
      </c>
      <c r="AM7" s="131"/>
      <c r="AN7" s="142">
        <f>+(AG7+AI7+AK7+AM7)/AF7</f>
        <v>1</v>
      </c>
      <c r="AO7" s="191">
        <v>1</v>
      </c>
      <c r="AP7" s="129"/>
      <c r="AQ7" s="144">
        <f t="shared" ref="AQ7:AQ9" si="2">+AP7/AO7</f>
        <v>0</v>
      </c>
      <c r="AR7" s="129"/>
      <c r="AS7" s="144">
        <f>+(AP7+AR7)/2</f>
        <v>0</v>
      </c>
      <c r="AT7" s="129"/>
      <c r="AU7" s="144">
        <f>+(AP7+AR7+AT7)/3</f>
        <v>0</v>
      </c>
      <c r="AV7" s="131"/>
      <c r="AW7" s="145">
        <f>+(AP7+AR7+AT7+AV7)/4</f>
        <v>0</v>
      </c>
    </row>
    <row r="8" spans="1:49" ht="79.5" thickBot="1" x14ac:dyDescent="0.3">
      <c r="A8" s="151">
        <v>69</v>
      </c>
      <c r="B8" s="6" t="s">
        <v>246</v>
      </c>
      <c r="C8" s="12">
        <v>1</v>
      </c>
      <c r="D8" s="6" t="s">
        <v>247</v>
      </c>
      <c r="E8" s="6" t="s">
        <v>248</v>
      </c>
      <c r="F8" s="6" t="s">
        <v>249</v>
      </c>
      <c r="G8" s="6">
        <v>2023</v>
      </c>
      <c r="H8" s="6">
        <v>2024</v>
      </c>
      <c r="I8" s="36">
        <v>10000000</v>
      </c>
      <c r="J8" s="6" t="s">
        <v>245</v>
      </c>
      <c r="K8" s="67"/>
      <c r="L8" s="91" t="s">
        <v>599</v>
      </c>
      <c r="M8" s="225"/>
      <c r="N8" s="189">
        <v>1</v>
      </c>
      <c r="O8" s="81"/>
      <c r="P8" s="85">
        <f t="shared" ref="P8" si="3">+O8/N8</f>
        <v>0</v>
      </c>
      <c r="Q8" s="81"/>
      <c r="R8" s="85">
        <f>+(O8+Q8)/2</f>
        <v>0</v>
      </c>
      <c r="S8" s="81"/>
      <c r="T8" s="85">
        <f>+(O8+Q8+S8)/3</f>
        <v>0</v>
      </c>
      <c r="U8" s="80"/>
      <c r="V8" s="164">
        <f>+(O8+Q8+S8+U8)/4</f>
        <v>0</v>
      </c>
      <c r="W8" s="192">
        <v>1</v>
      </c>
      <c r="X8" s="71"/>
      <c r="Y8" s="74">
        <f t="shared" ref="Y8" si="4">+X8/W8</f>
        <v>0</v>
      </c>
      <c r="Z8" s="71"/>
      <c r="AA8" s="74">
        <f>+(X8+Z8)/2</f>
        <v>0</v>
      </c>
      <c r="AB8" s="71"/>
      <c r="AC8" s="74">
        <f>+(X8+Z8+AB8)/3</f>
        <v>0</v>
      </c>
      <c r="AD8" s="73"/>
      <c r="AE8" s="160">
        <f>+(X8+Z8+AB8+AD8)/4</f>
        <v>0</v>
      </c>
      <c r="AF8" s="192">
        <v>1</v>
      </c>
      <c r="AG8" s="71"/>
      <c r="AH8" s="77">
        <f t="shared" ref="AH8" si="5">+AG8/AF8</f>
        <v>0</v>
      </c>
      <c r="AI8" s="71"/>
      <c r="AJ8" s="77">
        <f>+(AG8+AI8)/2</f>
        <v>0</v>
      </c>
      <c r="AK8" s="81">
        <v>1</v>
      </c>
      <c r="AL8" s="77">
        <f>+(AG8+AI8+AK8)/3</f>
        <v>0.33333333333333331</v>
      </c>
      <c r="AM8" s="73"/>
      <c r="AN8" s="142">
        <f t="shared" ref="AN8:AN9" si="6">+(AG8+AI8+AK8+AM8)/AF8</f>
        <v>1</v>
      </c>
      <c r="AO8" s="192">
        <v>1</v>
      </c>
      <c r="AP8" s="71"/>
      <c r="AQ8" s="84">
        <f t="shared" si="2"/>
        <v>0</v>
      </c>
      <c r="AR8" s="71"/>
      <c r="AS8" s="84">
        <f>+(AP8+AR8)/2</f>
        <v>0</v>
      </c>
      <c r="AT8" s="71"/>
      <c r="AU8" s="84">
        <f>+(AP8+AR8+AT8)/3</f>
        <v>0</v>
      </c>
      <c r="AV8" s="73"/>
      <c r="AW8" s="178">
        <f>+(AP8+AR8+AT8+AV8)/4</f>
        <v>0</v>
      </c>
    </row>
    <row r="9" spans="1:49" ht="63.75" thickBot="1" x14ac:dyDescent="0.3">
      <c r="A9" s="152">
        <v>70</v>
      </c>
      <c r="B9" s="203" t="s">
        <v>250</v>
      </c>
      <c r="C9" s="216">
        <v>0.1</v>
      </c>
      <c r="D9" s="203" t="s">
        <v>251</v>
      </c>
      <c r="E9" s="203" t="s">
        <v>252</v>
      </c>
      <c r="F9" s="203" t="s">
        <v>249</v>
      </c>
      <c r="G9" s="203">
        <v>2023</v>
      </c>
      <c r="H9" s="203">
        <v>2024</v>
      </c>
      <c r="I9" s="203"/>
      <c r="J9" s="203" t="s">
        <v>245</v>
      </c>
      <c r="K9" s="208"/>
      <c r="L9" s="276" t="s">
        <v>599</v>
      </c>
      <c r="M9" s="226"/>
      <c r="N9" s="190"/>
      <c r="O9" s="153"/>
      <c r="P9" s="166" t="e">
        <f t="shared" ref="P9" si="7">+O9/N9</f>
        <v>#DIV/0!</v>
      </c>
      <c r="Q9" s="153"/>
      <c r="R9" s="166" t="e">
        <f t="shared" ref="R9" si="8">+(O9+Q9)/N9</f>
        <v>#DIV/0!</v>
      </c>
      <c r="S9" s="153"/>
      <c r="T9" s="166" t="e">
        <f t="shared" ref="T9" si="9">+(O9+Q9+S9)/N9</f>
        <v>#DIV/0!</v>
      </c>
      <c r="U9" s="155"/>
      <c r="V9" s="167" t="e">
        <f t="shared" ref="V9" si="10">+(O9+Q9+S9+U9)/N9</f>
        <v>#DIV/0!</v>
      </c>
      <c r="W9" s="193"/>
      <c r="X9" s="153"/>
      <c r="Y9" s="161" t="e">
        <f t="shared" si="0"/>
        <v>#DIV/0!</v>
      </c>
      <c r="Z9" s="153"/>
      <c r="AA9" s="161" t="e">
        <f t="shared" ref="AA9" si="11">+(X9+Z9)/W9</f>
        <v>#DIV/0!</v>
      </c>
      <c r="AB9" s="153"/>
      <c r="AC9" s="161" t="e">
        <f t="shared" ref="AC9" si="12">+(X9+Z9+AB9)/W9</f>
        <v>#DIV/0!</v>
      </c>
      <c r="AD9" s="155"/>
      <c r="AE9" s="162" t="e">
        <f t="shared" ref="AE9" si="13">+(X9+Z9+AB9+AD9)/W9</f>
        <v>#DIV/0!</v>
      </c>
      <c r="AF9" s="321">
        <v>0.1</v>
      </c>
      <c r="AG9" s="153"/>
      <c r="AH9" s="158">
        <f t="shared" ref="AH9" si="14">+AG9/AF9</f>
        <v>0</v>
      </c>
      <c r="AI9" s="153"/>
      <c r="AJ9" s="158">
        <f t="shared" ref="AJ9" si="15">+(AG9+AI9)/AF9</f>
        <v>0</v>
      </c>
      <c r="AK9" s="238">
        <v>0.1</v>
      </c>
      <c r="AL9" s="158">
        <f t="shared" ref="AL9" si="16">+(AG9+AI9+AK9)/AF9</f>
        <v>1</v>
      </c>
      <c r="AM9" s="155"/>
      <c r="AN9" s="142">
        <f t="shared" si="6"/>
        <v>1</v>
      </c>
      <c r="AO9" s="193"/>
      <c r="AP9" s="153"/>
      <c r="AQ9" s="154" t="e">
        <f t="shared" si="2"/>
        <v>#DIV/0!</v>
      </c>
      <c r="AR9" s="153"/>
      <c r="AS9" s="154" t="e">
        <f t="shared" ref="AS9" si="17">+(AP9+AR9)/AO9</f>
        <v>#DIV/0!</v>
      </c>
      <c r="AT9" s="153"/>
      <c r="AU9" s="154" t="e">
        <f t="shared" ref="AU9" si="18">+(AP9+AR9+AT9)/AO9</f>
        <v>#DIV/0!</v>
      </c>
      <c r="AV9" s="155"/>
      <c r="AW9" s="156" t="e">
        <f t="shared" ref="AW9" si="19">+(AP9+AR9+AT9+AV9)/AO9</f>
        <v>#DIV/0!</v>
      </c>
    </row>
    <row r="10" spans="1:49" ht="15.75" thickBot="1" x14ac:dyDescent="0.3">
      <c r="A10" s="72"/>
      <c r="M10" s="117"/>
    </row>
    <row r="11" spans="1:49" ht="16.5" customHeight="1" thickBot="1" x14ac:dyDescent="0.3">
      <c r="A11" s="479" t="s">
        <v>0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481"/>
      <c r="N11" s="539" t="s">
        <v>582</v>
      </c>
      <c r="O11" s="540"/>
      <c r="P11" s="540"/>
      <c r="Q11" s="540"/>
      <c r="R11" s="540"/>
      <c r="S11" s="540"/>
      <c r="T11" s="540"/>
      <c r="U11" s="540"/>
      <c r="V11" s="541"/>
      <c r="W11" s="542" t="s">
        <v>583</v>
      </c>
      <c r="X11" s="543"/>
      <c r="Y11" s="543"/>
      <c r="Z11" s="543"/>
      <c r="AA11" s="543"/>
      <c r="AB11" s="543"/>
      <c r="AC11" s="543"/>
      <c r="AD11" s="543"/>
      <c r="AE11" s="544"/>
      <c r="AF11" s="545" t="s">
        <v>584</v>
      </c>
      <c r="AG11" s="546"/>
      <c r="AH11" s="546"/>
      <c r="AI11" s="546"/>
      <c r="AJ11" s="546"/>
      <c r="AK11" s="546"/>
      <c r="AL11" s="546"/>
      <c r="AM11" s="546"/>
      <c r="AN11" s="547"/>
      <c r="AO11" s="548" t="s">
        <v>623</v>
      </c>
      <c r="AP11" s="549"/>
      <c r="AQ11" s="549"/>
      <c r="AR11" s="549"/>
      <c r="AS11" s="549"/>
      <c r="AT11" s="549"/>
      <c r="AU11" s="549"/>
      <c r="AV11" s="549"/>
      <c r="AW11" s="550"/>
    </row>
    <row r="12" spans="1:49" ht="16.5" customHeight="1" thickBot="1" x14ac:dyDescent="0.3">
      <c r="A12" s="479" t="s">
        <v>1</v>
      </c>
      <c r="B12" s="481"/>
      <c r="C12" s="479" t="s">
        <v>238</v>
      </c>
      <c r="D12" s="480"/>
      <c r="E12" s="480"/>
      <c r="F12" s="480"/>
      <c r="G12" s="480"/>
      <c r="H12" s="480"/>
      <c r="I12" s="480"/>
      <c r="J12" s="480"/>
      <c r="K12" s="480"/>
      <c r="L12" s="480"/>
      <c r="M12" s="481"/>
      <c r="N12" s="551" t="s">
        <v>581</v>
      </c>
      <c r="O12" s="554" t="s">
        <v>585</v>
      </c>
      <c r="P12" s="568" t="s">
        <v>574</v>
      </c>
      <c r="Q12" s="554" t="s">
        <v>586</v>
      </c>
      <c r="R12" s="568" t="s">
        <v>575</v>
      </c>
      <c r="S12" s="554" t="s">
        <v>587</v>
      </c>
      <c r="T12" s="568" t="s">
        <v>576</v>
      </c>
      <c r="U12" s="554" t="s">
        <v>588</v>
      </c>
      <c r="V12" s="571" t="s">
        <v>580</v>
      </c>
      <c r="W12" s="583" t="s">
        <v>581</v>
      </c>
      <c r="X12" s="586" t="s">
        <v>585</v>
      </c>
      <c r="Y12" s="589" t="s">
        <v>574</v>
      </c>
      <c r="Z12" s="586" t="s">
        <v>586</v>
      </c>
      <c r="AA12" s="589" t="s">
        <v>575</v>
      </c>
      <c r="AB12" s="586" t="s">
        <v>587</v>
      </c>
      <c r="AC12" s="589" t="s">
        <v>576</v>
      </c>
      <c r="AD12" s="586" t="s">
        <v>588</v>
      </c>
      <c r="AE12" s="592" t="s">
        <v>580</v>
      </c>
      <c r="AF12" s="551" t="s">
        <v>581</v>
      </c>
      <c r="AG12" s="554" t="s">
        <v>585</v>
      </c>
      <c r="AH12" s="577" t="s">
        <v>574</v>
      </c>
      <c r="AI12" s="554" t="s">
        <v>586</v>
      </c>
      <c r="AJ12" s="577" t="s">
        <v>575</v>
      </c>
      <c r="AK12" s="554" t="s">
        <v>587</v>
      </c>
      <c r="AL12" s="577" t="s">
        <v>576</v>
      </c>
      <c r="AM12" s="554" t="s">
        <v>588</v>
      </c>
      <c r="AN12" s="580" t="s">
        <v>580</v>
      </c>
      <c r="AO12" s="551" t="s">
        <v>581</v>
      </c>
      <c r="AP12" s="554" t="s">
        <v>585</v>
      </c>
      <c r="AQ12" s="557" t="s">
        <v>574</v>
      </c>
      <c r="AR12" s="554" t="s">
        <v>586</v>
      </c>
      <c r="AS12" s="557" t="s">
        <v>575</v>
      </c>
      <c r="AT12" s="554" t="s">
        <v>587</v>
      </c>
      <c r="AU12" s="557" t="s">
        <v>576</v>
      </c>
      <c r="AV12" s="554" t="s">
        <v>588</v>
      </c>
      <c r="AW12" s="574" t="s">
        <v>580</v>
      </c>
    </row>
    <row r="13" spans="1:49" ht="16.5" customHeight="1" thickBot="1" x14ac:dyDescent="0.3">
      <c r="A13" s="479" t="s">
        <v>3</v>
      </c>
      <c r="B13" s="481"/>
      <c r="C13" s="479" t="s">
        <v>239</v>
      </c>
      <c r="D13" s="480"/>
      <c r="E13" s="480"/>
      <c r="F13" s="480"/>
      <c r="G13" s="480"/>
      <c r="H13" s="480"/>
      <c r="I13" s="480"/>
      <c r="J13" s="480"/>
      <c r="K13" s="480"/>
      <c r="L13" s="480"/>
      <c r="M13" s="481"/>
      <c r="N13" s="552"/>
      <c r="O13" s="555"/>
      <c r="P13" s="569"/>
      <c r="Q13" s="555"/>
      <c r="R13" s="569"/>
      <c r="S13" s="555"/>
      <c r="T13" s="569"/>
      <c r="U13" s="555"/>
      <c r="V13" s="572"/>
      <c r="W13" s="584"/>
      <c r="X13" s="587"/>
      <c r="Y13" s="590"/>
      <c r="Z13" s="587"/>
      <c r="AA13" s="590"/>
      <c r="AB13" s="587"/>
      <c r="AC13" s="590"/>
      <c r="AD13" s="587"/>
      <c r="AE13" s="593"/>
      <c r="AF13" s="552"/>
      <c r="AG13" s="555"/>
      <c r="AH13" s="578"/>
      <c r="AI13" s="555"/>
      <c r="AJ13" s="578"/>
      <c r="AK13" s="555"/>
      <c r="AL13" s="578"/>
      <c r="AM13" s="555"/>
      <c r="AN13" s="581"/>
      <c r="AO13" s="552"/>
      <c r="AP13" s="555"/>
      <c r="AQ13" s="558"/>
      <c r="AR13" s="555"/>
      <c r="AS13" s="558"/>
      <c r="AT13" s="555"/>
      <c r="AU13" s="558"/>
      <c r="AV13" s="555"/>
      <c r="AW13" s="575"/>
    </row>
    <row r="14" spans="1:49" ht="16.5" customHeight="1" thickBot="1" x14ac:dyDescent="0.3">
      <c r="A14" s="479" t="s">
        <v>5</v>
      </c>
      <c r="B14" s="481"/>
      <c r="C14" s="484" t="s">
        <v>253</v>
      </c>
      <c r="D14" s="485"/>
      <c r="E14" s="485"/>
      <c r="F14" s="485"/>
      <c r="G14" s="485"/>
      <c r="H14" s="485"/>
      <c r="I14" s="485"/>
      <c r="J14" s="486"/>
      <c r="K14" s="52" t="s">
        <v>7</v>
      </c>
      <c r="L14" s="476" t="s">
        <v>589</v>
      </c>
      <c r="M14" s="476" t="s">
        <v>652</v>
      </c>
      <c r="N14" s="552"/>
      <c r="O14" s="555"/>
      <c r="P14" s="569"/>
      <c r="Q14" s="555"/>
      <c r="R14" s="569"/>
      <c r="S14" s="555"/>
      <c r="T14" s="569"/>
      <c r="U14" s="555"/>
      <c r="V14" s="572"/>
      <c r="W14" s="584"/>
      <c r="X14" s="587"/>
      <c r="Y14" s="590"/>
      <c r="Z14" s="587"/>
      <c r="AA14" s="590"/>
      <c r="AB14" s="587"/>
      <c r="AC14" s="590"/>
      <c r="AD14" s="587"/>
      <c r="AE14" s="593"/>
      <c r="AF14" s="552"/>
      <c r="AG14" s="555"/>
      <c r="AH14" s="578"/>
      <c r="AI14" s="555"/>
      <c r="AJ14" s="578"/>
      <c r="AK14" s="555"/>
      <c r="AL14" s="578"/>
      <c r="AM14" s="555"/>
      <c r="AN14" s="581"/>
      <c r="AO14" s="552"/>
      <c r="AP14" s="555"/>
      <c r="AQ14" s="558"/>
      <c r="AR14" s="555"/>
      <c r="AS14" s="558"/>
      <c r="AT14" s="555"/>
      <c r="AU14" s="558"/>
      <c r="AV14" s="555"/>
      <c r="AW14" s="575"/>
    </row>
    <row r="15" spans="1:49" ht="16.5" customHeight="1" thickBot="1" x14ac:dyDescent="0.3">
      <c r="A15" s="474" t="s">
        <v>651</v>
      </c>
      <c r="B15" s="476" t="s">
        <v>8</v>
      </c>
      <c r="C15" s="476" t="s">
        <v>9</v>
      </c>
      <c r="D15" s="476" t="s">
        <v>10</v>
      </c>
      <c r="E15" s="476" t="s">
        <v>11</v>
      </c>
      <c r="F15" s="476" t="s">
        <v>12</v>
      </c>
      <c r="G15" s="52" t="s">
        <v>13</v>
      </c>
      <c r="H15" s="51"/>
      <c r="I15" s="53" t="s">
        <v>14</v>
      </c>
      <c r="J15" s="51"/>
      <c r="K15" s="487" t="s">
        <v>15</v>
      </c>
      <c r="L15" s="477"/>
      <c r="M15" s="477"/>
      <c r="N15" s="552"/>
      <c r="O15" s="555"/>
      <c r="P15" s="569"/>
      <c r="Q15" s="555"/>
      <c r="R15" s="569"/>
      <c r="S15" s="555"/>
      <c r="T15" s="569"/>
      <c r="U15" s="555"/>
      <c r="V15" s="572"/>
      <c r="W15" s="584"/>
      <c r="X15" s="587"/>
      <c r="Y15" s="590"/>
      <c r="Z15" s="587"/>
      <c r="AA15" s="590"/>
      <c r="AB15" s="587"/>
      <c r="AC15" s="590"/>
      <c r="AD15" s="587"/>
      <c r="AE15" s="593"/>
      <c r="AF15" s="552"/>
      <c r="AG15" s="555"/>
      <c r="AH15" s="578"/>
      <c r="AI15" s="555"/>
      <c r="AJ15" s="578"/>
      <c r="AK15" s="555"/>
      <c r="AL15" s="578"/>
      <c r="AM15" s="555"/>
      <c r="AN15" s="581"/>
      <c r="AO15" s="552"/>
      <c r="AP15" s="555"/>
      <c r="AQ15" s="558"/>
      <c r="AR15" s="555"/>
      <c r="AS15" s="558"/>
      <c r="AT15" s="555"/>
      <c r="AU15" s="558"/>
      <c r="AV15" s="555"/>
      <c r="AW15" s="575"/>
    </row>
    <row r="16" spans="1:49" ht="16.5" thickBot="1" x14ac:dyDescent="0.3">
      <c r="A16" s="475"/>
      <c r="B16" s="478"/>
      <c r="C16" s="478"/>
      <c r="D16" s="478"/>
      <c r="E16" s="478"/>
      <c r="F16" s="478"/>
      <c r="G16" s="120" t="s">
        <v>16</v>
      </c>
      <c r="H16" s="120" t="s">
        <v>17</v>
      </c>
      <c r="I16" s="120" t="s">
        <v>18</v>
      </c>
      <c r="J16" s="120" t="s">
        <v>19</v>
      </c>
      <c r="K16" s="482"/>
      <c r="L16" s="478"/>
      <c r="M16" s="478"/>
      <c r="N16" s="553"/>
      <c r="O16" s="556"/>
      <c r="P16" s="570"/>
      <c r="Q16" s="556"/>
      <c r="R16" s="570"/>
      <c r="S16" s="556"/>
      <c r="T16" s="570"/>
      <c r="U16" s="556"/>
      <c r="V16" s="573"/>
      <c r="W16" s="585"/>
      <c r="X16" s="588"/>
      <c r="Y16" s="591"/>
      <c r="Z16" s="588"/>
      <c r="AA16" s="591"/>
      <c r="AB16" s="588"/>
      <c r="AC16" s="591"/>
      <c r="AD16" s="588"/>
      <c r="AE16" s="594"/>
      <c r="AF16" s="553"/>
      <c r="AG16" s="556"/>
      <c r="AH16" s="579"/>
      <c r="AI16" s="556"/>
      <c r="AJ16" s="579"/>
      <c r="AK16" s="556"/>
      <c r="AL16" s="579"/>
      <c r="AM16" s="556"/>
      <c r="AN16" s="582"/>
      <c r="AO16" s="553"/>
      <c r="AP16" s="556"/>
      <c r="AQ16" s="559"/>
      <c r="AR16" s="556"/>
      <c r="AS16" s="559"/>
      <c r="AT16" s="556"/>
      <c r="AU16" s="559"/>
      <c r="AV16" s="556"/>
      <c r="AW16" s="576"/>
    </row>
    <row r="17" spans="1:49" ht="63" x14ac:dyDescent="0.25">
      <c r="A17" s="148">
        <v>71</v>
      </c>
      <c r="B17" s="197" t="s">
        <v>254</v>
      </c>
      <c r="C17" s="210" t="s">
        <v>255</v>
      </c>
      <c r="D17" s="197" t="s">
        <v>256</v>
      </c>
      <c r="E17" s="197" t="s">
        <v>257</v>
      </c>
      <c r="F17" s="197" t="s">
        <v>258</v>
      </c>
      <c r="G17" s="197">
        <v>2023</v>
      </c>
      <c r="H17" s="197">
        <v>2024</v>
      </c>
      <c r="I17" s="197"/>
      <c r="J17" s="197" t="s">
        <v>259</v>
      </c>
      <c r="K17" s="201"/>
      <c r="L17" s="275" t="s">
        <v>607</v>
      </c>
      <c r="M17" s="224"/>
      <c r="N17" s="194"/>
      <c r="O17" s="70"/>
      <c r="P17" s="130" t="e">
        <f t="shared" ref="P17:P19" si="20">+O17/N17</f>
        <v>#DIV/0!</v>
      </c>
      <c r="Q17" s="129"/>
      <c r="R17" s="130" t="e">
        <f t="shared" ref="R17:R19" si="21">+(O17+Q17)/N17</f>
        <v>#DIV/0!</v>
      </c>
      <c r="S17" s="129"/>
      <c r="T17" s="130" t="e">
        <f t="shared" ref="T17:T19" si="22">+(O17+Q17+S17)/N17</f>
        <v>#DIV/0!</v>
      </c>
      <c r="U17" s="131"/>
      <c r="V17" s="132" t="e">
        <f t="shared" ref="V17:V19" si="23">+(O17+Q17+S17+U17)/N17</f>
        <v>#DIV/0!</v>
      </c>
      <c r="W17" s="128"/>
      <c r="X17" s="129"/>
      <c r="Y17" s="137" t="e">
        <f t="shared" ref="Y17:Y19" si="24">+X17/W17</f>
        <v>#DIV/0!</v>
      </c>
      <c r="Z17" s="129"/>
      <c r="AA17" s="137" t="e">
        <f t="shared" ref="AA17:AA19" si="25">+(X17+Z17)/W17</f>
        <v>#DIV/0!</v>
      </c>
      <c r="AB17" s="129"/>
      <c r="AC17" s="137" t="e">
        <f t="shared" ref="AC17:AC19" si="26">+(X17+Z17+AB17)/W17</f>
        <v>#DIV/0!</v>
      </c>
      <c r="AD17" s="131"/>
      <c r="AE17" s="139" t="e">
        <f t="shared" ref="AE17:AE19" si="27">+(X17+Z17+AB17+AD17)/W17</f>
        <v>#DIV/0!</v>
      </c>
      <c r="AF17" s="128">
        <v>34</v>
      </c>
      <c r="AG17" s="129">
        <v>23</v>
      </c>
      <c r="AH17" s="141">
        <f t="shared" ref="AH17:AH19" si="28">+AG17/AF17</f>
        <v>0.67647058823529416</v>
      </c>
      <c r="AI17" s="129">
        <v>30</v>
      </c>
      <c r="AJ17" s="141">
        <f t="shared" ref="AJ17:AJ19" si="29">+(AG17+AI17)/AF17</f>
        <v>1.5588235294117647</v>
      </c>
      <c r="AK17" s="129">
        <v>26</v>
      </c>
      <c r="AL17" s="141">
        <f t="shared" ref="AL17:AL19" si="30">+(AG17+AI17+AK17)/AF17</f>
        <v>2.3235294117647061</v>
      </c>
      <c r="AM17" s="131">
        <v>25</v>
      </c>
      <c r="AN17" s="142">
        <v>0.85</v>
      </c>
      <c r="AO17" s="128"/>
      <c r="AP17" s="129"/>
      <c r="AQ17" s="144" t="e">
        <f t="shared" ref="AQ17:AQ19" si="31">+AP17/AO17</f>
        <v>#DIV/0!</v>
      </c>
      <c r="AR17" s="129"/>
      <c r="AS17" s="144" t="e">
        <f t="shared" ref="AS17:AS19" si="32">+(AP17+AR17)/AO17</f>
        <v>#DIV/0!</v>
      </c>
      <c r="AT17" s="129"/>
      <c r="AU17" s="144" t="e">
        <f t="shared" ref="AU17:AU19" si="33">+(AP17+AR17+AT17)/AO17</f>
        <v>#DIV/0!</v>
      </c>
      <c r="AV17" s="131"/>
      <c r="AW17" s="145" t="e">
        <f t="shared" ref="AW17:AW19" si="34">+(AP17+AR17+AT17+AV17)/AO17</f>
        <v>#DIV/0!</v>
      </c>
    </row>
    <row r="18" spans="1:49" ht="63" x14ac:dyDescent="0.25">
      <c r="A18" s="151">
        <v>72</v>
      </c>
      <c r="B18" s="6" t="s">
        <v>260</v>
      </c>
      <c r="C18" s="12" t="s">
        <v>261</v>
      </c>
      <c r="D18" s="6" t="s">
        <v>262</v>
      </c>
      <c r="E18" s="6" t="s">
        <v>263</v>
      </c>
      <c r="F18" s="6" t="s">
        <v>258</v>
      </c>
      <c r="G18" s="6">
        <v>2023</v>
      </c>
      <c r="H18" s="6">
        <v>2024</v>
      </c>
      <c r="I18" s="6"/>
      <c r="J18" s="6" t="s">
        <v>259</v>
      </c>
      <c r="K18" s="67"/>
      <c r="L18" s="91" t="s">
        <v>608</v>
      </c>
      <c r="M18" s="225"/>
      <c r="N18" s="195"/>
      <c r="O18" s="70"/>
      <c r="P18" s="86" t="e">
        <f>+N18/O18</f>
        <v>#DIV/0!</v>
      </c>
      <c r="Q18" s="70"/>
      <c r="R18" s="86" t="e">
        <f>+N18/Q18</f>
        <v>#DIV/0!</v>
      </c>
      <c r="S18" s="70"/>
      <c r="T18" s="86" t="e">
        <f>+N18/S18</f>
        <v>#DIV/0!</v>
      </c>
      <c r="U18" s="70"/>
      <c r="V18" s="176" t="e">
        <f>+N18/U18</f>
        <v>#DIV/0!</v>
      </c>
      <c r="W18" s="151"/>
      <c r="X18" s="70"/>
      <c r="Y18" s="76" t="e">
        <f t="shared" si="24"/>
        <v>#DIV/0!</v>
      </c>
      <c r="Z18" s="70"/>
      <c r="AA18" s="76" t="e">
        <f t="shared" si="25"/>
        <v>#DIV/0!</v>
      </c>
      <c r="AB18" s="70"/>
      <c r="AC18" s="76" t="e">
        <f t="shared" si="26"/>
        <v>#DIV/0!</v>
      </c>
      <c r="AD18" s="70"/>
      <c r="AE18" s="181" t="e">
        <f t="shared" si="27"/>
        <v>#DIV/0!</v>
      </c>
      <c r="AF18" s="319">
        <v>1</v>
      </c>
      <c r="AG18" s="70"/>
      <c r="AH18" s="77">
        <f t="shared" si="28"/>
        <v>0</v>
      </c>
      <c r="AI18" s="70"/>
      <c r="AJ18" s="77">
        <f t="shared" si="29"/>
        <v>0</v>
      </c>
      <c r="AK18" s="282">
        <v>1</v>
      </c>
      <c r="AL18" s="77">
        <f t="shared" si="30"/>
        <v>1</v>
      </c>
      <c r="AM18" s="70"/>
      <c r="AN18" s="180">
        <f t="shared" ref="AN18:AN19" si="35">+(AG18+AI18+AK18+AM18)/AF18</f>
        <v>1</v>
      </c>
      <c r="AO18" s="151"/>
      <c r="AP18" s="70"/>
      <c r="AQ18" s="84" t="e">
        <f t="shared" si="31"/>
        <v>#DIV/0!</v>
      </c>
      <c r="AR18" s="70"/>
      <c r="AS18" s="84" t="e">
        <f t="shared" si="32"/>
        <v>#DIV/0!</v>
      </c>
      <c r="AT18" s="70"/>
      <c r="AU18" s="84" t="e">
        <f t="shared" si="33"/>
        <v>#DIV/0!</v>
      </c>
      <c r="AV18" s="70"/>
      <c r="AW18" s="178" t="e">
        <f t="shared" si="34"/>
        <v>#DIV/0!</v>
      </c>
    </row>
    <row r="19" spans="1:49" ht="79.5" thickBot="1" x14ac:dyDescent="0.3">
      <c r="A19" s="152">
        <v>73</v>
      </c>
      <c r="B19" s="203" t="s">
        <v>264</v>
      </c>
      <c r="C19" s="216" t="s">
        <v>265</v>
      </c>
      <c r="D19" s="203" t="s">
        <v>266</v>
      </c>
      <c r="E19" s="203" t="s">
        <v>267</v>
      </c>
      <c r="F19" s="203" t="s">
        <v>258</v>
      </c>
      <c r="G19" s="203">
        <v>2023</v>
      </c>
      <c r="H19" s="203">
        <v>2024</v>
      </c>
      <c r="I19" s="203"/>
      <c r="J19" s="203" t="s">
        <v>259</v>
      </c>
      <c r="K19" s="208"/>
      <c r="L19" s="276" t="s">
        <v>607</v>
      </c>
      <c r="M19" s="226"/>
      <c r="N19" s="152">
        <v>24</v>
      </c>
      <c r="O19" s="153"/>
      <c r="P19" s="166">
        <f t="shared" si="20"/>
        <v>0</v>
      </c>
      <c r="Q19" s="153"/>
      <c r="R19" s="166">
        <f t="shared" si="21"/>
        <v>0</v>
      </c>
      <c r="S19" s="153"/>
      <c r="T19" s="166">
        <f t="shared" si="22"/>
        <v>0</v>
      </c>
      <c r="U19" s="155"/>
      <c r="V19" s="167">
        <f t="shared" si="23"/>
        <v>0</v>
      </c>
      <c r="W19" s="152">
        <v>24</v>
      </c>
      <c r="X19" s="153"/>
      <c r="Y19" s="161">
        <f t="shared" si="24"/>
        <v>0</v>
      </c>
      <c r="Z19" s="153"/>
      <c r="AA19" s="161">
        <f t="shared" si="25"/>
        <v>0</v>
      </c>
      <c r="AB19" s="153"/>
      <c r="AC19" s="161">
        <f t="shared" si="26"/>
        <v>0</v>
      </c>
      <c r="AD19" s="155"/>
      <c r="AE19" s="162">
        <f t="shared" si="27"/>
        <v>0</v>
      </c>
      <c r="AF19" s="152">
        <v>24</v>
      </c>
      <c r="AG19" s="153"/>
      <c r="AH19" s="158">
        <f t="shared" si="28"/>
        <v>0</v>
      </c>
      <c r="AI19" s="153"/>
      <c r="AJ19" s="158">
        <f t="shared" si="29"/>
        <v>0</v>
      </c>
      <c r="AK19" s="153">
        <v>18</v>
      </c>
      <c r="AL19" s="158">
        <f t="shared" si="30"/>
        <v>0.75</v>
      </c>
      <c r="AM19" s="155">
        <v>18</v>
      </c>
      <c r="AN19" s="159">
        <f t="shared" si="35"/>
        <v>1.5</v>
      </c>
      <c r="AO19" s="152">
        <v>24</v>
      </c>
      <c r="AP19" s="153"/>
      <c r="AQ19" s="154">
        <f t="shared" si="31"/>
        <v>0</v>
      </c>
      <c r="AR19" s="153"/>
      <c r="AS19" s="154">
        <f t="shared" si="32"/>
        <v>0</v>
      </c>
      <c r="AT19" s="153"/>
      <c r="AU19" s="154">
        <f t="shared" si="33"/>
        <v>0</v>
      </c>
      <c r="AV19" s="155"/>
      <c r="AW19" s="156">
        <f t="shared" si="34"/>
        <v>0</v>
      </c>
    </row>
    <row r="20" spans="1:49" ht="15.75" thickBot="1" x14ac:dyDescent="0.3">
      <c r="A20" s="72"/>
      <c r="M20" s="117"/>
    </row>
    <row r="21" spans="1:49" ht="16.5" customHeight="1" thickBot="1" x14ac:dyDescent="0.3">
      <c r="A21" s="479" t="s">
        <v>0</v>
      </c>
      <c r="B21" s="480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1"/>
      <c r="N21" s="539" t="s">
        <v>582</v>
      </c>
      <c r="O21" s="540"/>
      <c r="P21" s="540"/>
      <c r="Q21" s="540"/>
      <c r="R21" s="540"/>
      <c r="S21" s="540"/>
      <c r="T21" s="540"/>
      <c r="U21" s="540"/>
      <c r="V21" s="541"/>
      <c r="W21" s="542" t="s">
        <v>583</v>
      </c>
      <c r="X21" s="543"/>
      <c r="Y21" s="543"/>
      <c r="Z21" s="543"/>
      <c r="AA21" s="543"/>
      <c r="AB21" s="543"/>
      <c r="AC21" s="543"/>
      <c r="AD21" s="543"/>
      <c r="AE21" s="544"/>
      <c r="AF21" s="545" t="s">
        <v>584</v>
      </c>
      <c r="AG21" s="546"/>
      <c r="AH21" s="546"/>
      <c r="AI21" s="546"/>
      <c r="AJ21" s="546"/>
      <c r="AK21" s="546"/>
      <c r="AL21" s="546"/>
      <c r="AM21" s="546"/>
      <c r="AN21" s="547"/>
      <c r="AO21" s="548" t="s">
        <v>623</v>
      </c>
      <c r="AP21" s="549"/>
      <c r="AQ21" s="549"/>
      <c r="AR21" s="549"/>
      <c r="AS21" s="549"/>
      <c r="AT21" s="549"/>
      <c r="AU21" s="549"/>
      <c r="AV21" s="549"/>
      <c r="AW21" s="550"/>
    </row>
    <row r="22" spans="1:49" ht="16.5" customHeight="1" thickBot="1" x14ac:dyDescent="0.3">
      <c r="A22" s="479" t="s">
        <v>1</v>
      </c>
      <c r="B22" s="481"/>
      <c r="C22" s="479" t="s">
        <v>238</v>
      </c>
      <c r="D22" s="480"/>
      <c r="E22" s="480"/>
      <c r="F22" s="480"/>
      <c r="G22" s="480"/>
      <c r="H22" s="480"/>
      <c r="I22" s="480"/>
      <c r="J22" s="480"/>
      <c r="K22" s="480"/>
      <c r="L22" s="480"/>
      <c r="M22" s="481"/>
      <c r="N22" s="551" t="s">
        <v>581</v>
      </c>
      <c r="O22" s="554" t="s">
        <v>585</v>
      </c>
      <c r="P22" s="568" t="s">
        <v>574</v>
      </c>
      <c r="Q22" s="554" t="s">
        <v>586</v>
      </c>
      <c r="R22" s="568" t="s">
        <v>575</v>
      </c>
      <c r="S22" s="554" t="s">
        <v>587</v>
      </c>
      <c r="T22" s="568" t="s">
        <v>576</v>
      </c>
      <c r="U22" s="554" t="s">
        <v>588</v>
      </c>
      <c r="V22" s="571" t="s">
        <v>580</v>
      </c>
      <c r="W22" s="583" t="s">
        <v>581</v>
      </c>
      <c r="X22" s="586" t="s">
        <v>585</v>
      </c>
      <c r="Y22" s="589" t="s">
        <v>574</v>
      </c>
      <c r="Z22" s="586" t="s">
        <v>586</v>
      </c>
      <c r="AA22" s="589" t="s">
        <v>575</v>
      </c>
      <c r="AB22" s="586" t="s">
        <v>587</v>
      </c>
      <c r="AC22" s="589" t="s">
        <v>576</v>
      </c>
      <c r="AD22" s="586" t="s">
        <v>588</v>
      </c>
      <c r="AE22" s="592" t="s">
        <v>580</v>
      </c>
      <c r="AF22" s="551" t="s">
        <v>581</v>
      </c>
      <c r="AG22" s="554" t="s">
        <v>585</v>
      </c>
      <c r="AH22" s="577" t="s">
        <v>574</v>
      </c>
      <c r="AI22" s="554" t="s">
        <v>586</v>
      </c>
      <c r="AJ22" s="577" t="s">
        <v>575</v>
      </c>
      <c r="AK22" s="554" t="s">
        <v>587</v>
      </c>
      <c r="AL22" s="577" t="s">
        <v>576</v>
      </c>
      <c r="AM22" s="554" t="s">
        <v>588</v>
      </c>
      <c r="AN22" s="580" t="s">
        <v>580</v>
      </c>
      <c r="AO22" s="551" t="s">
        <v>581</v>
      </c>
      <c r="AP22" s="554" t="s">
        <v>585</v>
      </c>
      <c r="AQ22" s="557" t="s">
        <v>574</v>
      </c>
      <c r="AR22" s="554" t="s">
        <v>586</v>
      </c>
      <c r="AS22" s="557" t="s">
        <v>575</v>
      </c>
      <c r="AT22" s="554" t="s">
        <v>587</v>
      </c>
      <c r="AU22" s="557" t="s">
        <v>576</v>
      </c>
      <c r="AV22" s="554" t="s">
        <v>588</v>
      </c>
      <c r="AW22" s="574" t="s">
        <v>580</v>
      </c>
    </row>
    <row r="23" spans="1:49" ht="16.5" customHeight="1" thickBot="1" x14ac:dyDescent="0.3">
      <c r="A23" s="479" t="s">
        <v>3</v>
      </c>
      <c r="B23" s="481"/>
      <c r="C23" s="479" t="s">
        <v>239</v>
      </c>
      <c r="D23" s="480"/>
      <c r="E23" s="480"/>
      <c r="F23" s="480"/>
      <c r="G23" s="480"/>
      <c r="H23" s="480"/>
      <c r="I23" s="480"/>
      <c r="J23" s="480"/>
      <c r="K23" s="480"/>
      <c r="L23" s="480"/>
      <c r="M23" s="481"/>
      <c r="N23" s="552"/>
      <c r="O23" s="555"/>
      <c r="P23" s="569"/>
      <c r="Q23" s="555"/>
      <c r="R23" s="569"/>
      <c r="S23" s="555"/>
      <c r="T23" s="569"/>
      <c r="U23" s="555"/>
      <c r="V23" s="572"/>
      <c r="W23" s="584"/>
      <c r="X23" s="587"/>
      <c r="Y23" s="590"/>
      <c r="Z23" s="587"/>
      <c r="AA23" s="590"/>
      <c r="AB23" s="587"/>
      <c r="AC23" s="590"/>
      <c r="AD23" s="587"/>
      <c r="AE23" s="593"/>
      <c r="AF23" s="552"/>
      <c r="AG23" s="555"/>
      <c r="AH23" s="578"/>
      <c r="AI23" s="555"/>
      <c r="AJ23" s="578"/>
      <c r="AK23" s="555"/>
      <c r="AL23" s="578"/>
      <c r="AM23" s="555"/>
      <c r="AN23" s="581"/>
      <c r="AO23" s="552"/>
      <c r="AP23" s="555"/>
      <c r="AQ23" s="558"/>
      <c r="AR23" s="555"/>
      <c r="AS23" s="558"/>
      <c r="AT23" s="555"/>
      <c r="AU23" s="558"/>
      <c r="AV23" s="555"/>
      <c r="AW23" s="575"/>
    </row>
    <row r="24" spans="1:49" ht="16.5" customHeight="1" thickBot="1" x14ac:dyDescent="0.3">
      <c r="A24" s="479" t="s">
        <v>5</v>
      </c>
      <c r="B24" s="481"/>
      <c r="C24" s="484" t="s">
        <v>268</v>
      </c>
      <c r="D24" s="485"/>
      <c r="E24" s="485"/>
      <c r="F24" s="485"/>
      <c r="G24" s="485"/>
      <c r="H24" s="485"/>
      <c r="I24" s="485"/>
      <c r="J24" s="486"/>
      <c r="K24" s="52" t="s">
        <v>7</v>
      </c>
      <c r="L24" s="476" t="s">
        <v>589</v>
      </c>
      <c r="M24" s="476" t="s">
        <v>652</v>
      </c>
      <c r="N24" s="552"/>
      <c r="O24" s="555"/>
      <c r="P24" s="569"/>
      <c r="Q24" s="555"/>
      <c r="R24" s="569"/>
      <c r="S24" s="555"/>
      <c r="T24" s="569"/>
      <c r="U24" s="555"/>
      <c r="V24" s="572"/>
      <c r="W24" s="584"/>
      <c r="X24" s="587"/>
      <c r="Y24" s="590"/>
      <c r="Z24" s="587"/>
      <c r="AA24" s="590"/>
      <c r="AB24" s="587"/>
      <c r="AC24" s="590"/>
      <c r="AD24" s="587"/>
      <c r="AE24" s="593"/>
      <c r="AF24" s="552"/>
      <c r="AG24" s="555"/>
      <c r="AH24" s="578"/>
      <c r="AI24" s="555"/>
      <c r="AJ24" s="578"/>
      <c r="AK24" s="555"/>
      <c r="AL24" s="578"/>
      <c r="AM24" s="555"/>
      <c r="AN24" s="581"/>
      <c r="AO24" s="552"/>
      <c r="AP24" s="555"/>
      <c r="AQ24" s="558"/>
      <c r="AR24" s="555"/>
      <c r="AS24" s="558"/>
      <c r="AT24" s="555"/>
      <c r="AU24" s="558"/>
      <c r="AV24" s="555"/>
      <c r="AW24" s="575"/>
    </row>
    <row r="25" spans="1:49" ht="16.5" customHeight="1" thickBot="1" x14ac:dyDescent="0.3">
      <c r="A25" s="474" t="s">
        <v>651</v>
      </c>
      <c r="B25" s="476" t="s">
        <v>8</v>
      </c>
      <c r="C25" s="476" t="s">
        <v>9</v>
      </c>
      <c r="D25" s="476" t="s">
        <v>10</v>
      </c>
      <c r="E25" s="476" t="s">
        <v>11</v>
      </c>
      <c r="F25" s="476" t="s">
        <v>12</v>
      </c>
      <c r="G25" s="52" t="s">
        <v>13</v>
      </c>
      <c r="H25" s="51"/>
      <c r="I25" s="53" t="s">
        <v>14</v>
      </c>
      <c r="J25" s="51"/>
      <c r="K25" s="487" t="s">
        <v>15</v>
      </c>
      <c r="L25" s="477"/>
      <c r="M25" s="477"/>
      <c r="N25" s="552"/>
      <c r="O25" s="555"/>
      <c r="P25" s="569"/>
      <c r="Q25" s="555"/>
      <c r="R25" s="569"/>
      <c r="S25" s="555"/>
      <c r="T25" s="569"/>
      <c r="U25" s="555"/>
      <c r="V25" s="572"/>
      <c r="W25" s="584"/>
      <c r="X25" s="587"/>
      <c r="Y25" s="590"/>
      <c r="Z25" s="587"/>
      <c r="AA25" s="590"/>
      <c r="AB25" s="587"/>
      <c r="AC25" s="590"/>
      <c r="AD25" s="587"/>
      <c r="AE25" s="593"/>
      <c r="AF25" s="552"/>
      <c r="AG25" s="555"/>
      <c r="AH25" s="578"/>
      <c r="AI25" s="555"/>
      <c r="AJ25" s="578"/>
      <c r="AK25" s="555"/>
      <c r="AL25" s="578"/>
      <c r="AM25" s="555"/>
      <c r="AN25" s="581"/>
      <c r="AO25" s="552"/>
      <c r="AP25" s="555"/>
      <c r="AQ25" s="558"/>
      <c r="AR25" s="555"/>
      <c r="AS25" s="558"/>
      <c r="AT25" s="555"/>
      <c r="AU25" s="558"/>
      <c r="AV25" s="555"/>
      <c r="AW25" s="575"/>
    </row>
    <row r="26" spans="1:49" ht="16.5" thickBot="1" x14ac:dyDescent="0.3">
      <c r="A26" s="475"/>
      <c r="B26" s="478"/>
      <c r="C26" s="478"/>
      <c r="D26" s="478"/>
      <c r="E26" s="478"/>
      <c r="F26" s="478"/>
      <c r="G26" s="120" t="s">
        <v>16</v>
      </c>
      <c r="H26" s="120" t="s">
        <v>17</v>
      </c>
      <c r="I26" s="120" t="s">
        <v>18</v>
      </c>
      <c r="J26" s="120" t="s">
        <v>19</v>
      </c>
      <c r="K26" s="482"/>
      <c r="L26" s="478"/>
      <c r="M26" s="478"/>
      <c r="N26" s="553"/>
      <c r="O26" s="556"/>
      <c r="P26" s="570"/>
      <c r="Q26" s="556"/>
      <c r="R26" s="570"/>
      <c r="S26" s="556"/>
      <c r="T26" s="570"/>
      <c r="U26" s="556"/>
      <c r="V26" s="573"/>
      <c r="W26" s="585"/>
      <c r="X26" s="588"/>
      <c r="Y26" s="591"/>
      <c r="Z26" s="588"/>
      <c r="AA26" s="591"/>
      <c r="AB26" s="588"/>
      <c r="AC26" s="591"/>
      <c r="AD26" s="588"/>
      <c r="AE26" s="594"/>
      <c r="AF26" s="553"/>
      <c r="AG26" s="556"/>
      <c r="AH26" s="579"/>
      <c r="AI26" s="556"/>
      <c r="AJ26" s="579"/>
      <c r="AK26" s="556"/>
      <c r="AL26" s="579"/>
      <c r="AM26" s="556"/>
      <c r="AN26" s="582"/>
      <c r="AO26" s="553"/>
      <c r="AP26" s="556"/>
      <c r="AQ26" s="559"/>
      <c r="AR26" s="556"/>
      <c r="AS26" s="559"/>
      <c r="AT26" s="556"/>
      <c r="AU26" s="559"/>
      <c r="AV26" s="556"/>
      <c r="AW26" s="576"/>
    </row>
    <row r="27" spans="1:49" ht="63" x14ac:dyDescent="0.25">
      <c r="A27" s="148">
        <v>74</v>
      </c>
      <c r="B27" s="234" t="s">
        <v>269</v>
      </c>
      <c r="C27" s="210" t="s">
        <v>270</v>
      </c>
      <c r="D27" s="197" t="s">
        <v>271</v>
      </c>
      <c r="E27" s="197" t="s">
        <v>272</v>
      </c>
      <c r="F27" s="197" t="s">
        <v>65</v>
      </c>
      <c r="G27" s="197">
        <v>2023</v>
      </c>
      <c r="H27" s="197">
        <v>2024</v>
      </c>
      <c r="I27" s="197"/>
      <c r="J27" s="197" t="s">
        <v>259</v>
      </c>
      <c r="K27" s="201"/>
      <c r="L27" s="275" t="s">
        <v>599</v>
      </c>
      <c r="M27" s="224"/>
      <c r="N27" s="194"/>
      <c r="O27" s="131"/>
      <c r="P27" s="130" t="e">
        <f t="shared" ref="P27:P29" si="36">+O27/N27</f>
        <v>#DIV/0!</v>
      </c>
      <c r="Q27" s="129"/>
      <c r="R27" s="130" t="e">
        <f t="shared" ref="R27:R29" si="37">+(O27+Q27)/N27</f>
        <v>#DIV/0!</v>
      </c>
      <c r="S27" s="129"/>
      <c r="T27" s="130" t="e">
        <f t="shared" ref="T27:T29" si="38">+(O27+Q27+S27)/N27</f>
        <v>#DIV/0!</v>
      </c>
      <c r="U27" s="131"/>
      <c r="V27" s="132" t="e">
        <f t="shared" ref="V27:V29" si="39">+(O27+Q27+S27+U27)/N27</f>
        <v>#DIV/0!</v>
      </c>
      <c r="W27" s="128"/>
      <c r="X27" s="129"/>
      <c r="Y27" s="137" t="e">
        <f t="shared" ref="Y27:Y29" si="40">+X27/W27</f>
        <v>#DIV/0!</v>
      </c>
      <c r="Z27" s="129"/>
      <c r="AA27" s="137" t="e">
        <f t="shared" ref="AA27:AA29" si="41">+(X27+Z27)/W27</f>
        <v>#DIV/0!</v>
      </c>
      <c r="AB27" s="129"/>
      <c r="AC27" s="137" t="e">
        <f t="shared" ref="AC27:AC29" si="42">+(X27+Z27+AB27)/W27</f>
        <v>#DIV/0!</v>
      </c>
      <c r="AD27" s="131"/>
      <c r="AE27" s="139" t="e">
        <f t="shared" ref="AE27:AE29" si="43">+(X27+Z27+AB27+AD27)/W27</f>
        <v>#DIV/0!</v>
      </c>
      <c r="AF27" s="128">
        <v>4</v>
      </c>
      <c r="AG27" s="129">
        <v>0</v>
      </c>
      <c r="AH27" s="141">
        <f t="shared" ref="AH27:AH29" si="44">+AG27/AF27</f>
        <v>0</v>
      </c>
      <c r="AI27" s="129">
        <v>2</v>
      </c>
      <c r="AJ27" s="141">
        <f t="shared" ref="AJ27:AJ29" si="45">+(AG27+AI27)/AF27</f>
        <v>0.5</v>
      </c>
      <c r="AK27" s="129">
        <v>1</v>
      </c>
      <c r="AL27" s="141">
        <f t="shared" ref="AL27:AL29" si="46">+(AG27+AI27+AK27)/AF27</f>
        <v>0.75</v>
      </c>
      <c r="AM27" s="131">
        <v>1</v>
      </c>
      <c r="AN27" s="142">
        <f t="shared" ref="AN27:AN29" si="47">+(AG27+AI27+AK27+AM27)/AF27</f>
        <v>1</v>
      </c>
      <c r="AO27" s="128"/>
      <c r="AP27" s="129"/>
      <c r="AQ27" s="144" t="e">
        <f t="shared" ref="AQ27:AQ29" si="48">+AP27/AO27</f>
        <v>#DIV/0!</v>
      </c>
      <c r="AR27" s="129"/>
      <c r="AS27" s="144" t="e">
        <f t="shared" ref="AS27:AS29" si="49">+(AP27+AR27)/AO27</f>
        <v>#DIV/0!</v>
      </c>
      <c r="AT27" s="129"/>
      <c r="AU27" s="144" t="e">
        <f t="shared" ref="AU27:AU29" si="50">+(AP27+AR27+AT27)/AO27</f>
        <v>#DIV/0!</v>
      </c>
      <c r="AV27" s="131"/>
      <c r="AW27" s="145" t="e">
        <f t="shared" ref="AW27:AW29" si="51">+(AP27+AR27+AT27+AV27)/AO27</f>
        <v>#DIV/0!</v>
      </c>
    </row>
    <row r="28" spans="1:49" ht="63" x14ac:dyDescent="0.25">
      <c r="A28" s="151">
        <v>75</v>
      </c>
      <c r="B28" s="121" t="s">
        <v>273</v>
      </c>
      <c r="C28" s="12">
        <v>1</v>
      </c>
      <c r="D28" s="6" t="s">
        <v>274</v>
      </c>
      <c r="E28" s="6" t="s">
        <v>275</v>
      </c>
      <c r="F28" s="6" t="s">
        <v>244</v>
      </c>
      <c r="G28" s="6">
        <v>2023</v>
      </c>
      <c r="H28" s="6">
        <v>2024</v>
      </c>
      <c r="I28" s="6"/>
      <c r="J28" s="6" t="s">
        <v>259</v>
      </c>
      <c r="K28" s="67"/>
      <c r="L28" s="91" t="s">
        <v>599</v>
      </c>
      <c r="M28" s="225"/>
      <c r="N28" s="195">
        <v>22</v>
      </c>
      <c r="O28" s="70"/>
      <c r="P28" s="86">
        <f t="shared" si="36"/>
        <v>0</v>
      </c>
      <c r="Q28" s="70"/>
      <c r="R28" s="86">
        <f t="shared" si="37"/>
        <v>0</v>
      </c>
      <c r="S28" s="70"/>
      <c r="T28" s="86">
        <f t="shared" si="38"/>
        <v>0</v>
      </c>
      <c r="U28" s="70"/>
      <c r="V28" s="176">
        <f t="shared" si="39"/>
        <v>0</v>
      </c>
      <c r="W28" s="151">
        <v>22</v>
      </c>
      <c r="X28" s="70"/>
      <c r="Y28" s="76">
        <f t="shared" si="40"/>
        <v>0</v>
      </c>
      <c r="Z28" s="70"/>
      <c r="AA28" s="76">
        <f t="shared" si="41"/>
        <v>0</v>
      </c>
      <c r="AB28" s="70"/>
      <c r="AC28" s="76">
        <f t="shared" si="42"/>
        <v>0</v>
      </c>
      <c r="AD28" s="70"/>
      <c r="AE28" s="181">
        <f t="shared" si="43"/>
        <v>0</v>
      </c>
      <c r="AF28" s="151">
        <v>5</v>
      </c>
      <c r="AG28" s="70">
        <v>1</v>
      </c>
      <c r="AH28" s="77">
        <f t="shared" si="44"/>
        <v>0.2</v>
      </c>
      <c r="AI28" s="70">
        <v>2</v>
      </c>
      <c r="AJ28" s="77">
        <f t="shared" si="45"/>
        <v>0.6</v>
      </c>
      <c r="AK28" s="70">
        <v>1</v>
      </c>
      <c r="AL28" s="77">
        <f t="shared" si="46"/>
        <v>0.8</v>
      </c>
      <c r="AM28" s="70">
        <v>1</v>
      </c>
      <c r="AN28" s="180">
        <f t="shared" si="47"/>
        <v>1</v>
      </c>
      <c r="AO28" s="151">
        <v>22</v>
      </c>
      <c r="AP28" s="70"/>
      <c r="AQ28" s="84">
        <f t="shared" si="48"/>
        <v>0</v>
      </c>
      <c r="AR28" s="70"/>
      <c r="AS28" s="84">
        <f t="shared" si="49"/>
        <v>0</v>
      </c>
      <c r="AT28" s="70"/>
      <c r="AU28" s="84">
        <f t="shared" si="50"/>
        <v>0</v>
      </c>
      <c r="AV28" s="70"/>
      <c r="AW28" s="178">
        <f t="shared" si="51"/>
        <v>0</v>
      </c>
    </row>
    <row r="29" spans="1:49" ht="60.75" thickBot="1" x14ac:dyDescent="0.3">
      <c r="A29" s="152">
        <v>76</v>
      </c>
      <c r="B29" s="235" t="s">
        <v>276</v>
      </c>
      <c r="C29" s="236">
        <v>1</v>
      </c>
      <c r="D29" s="231" t="s">
        <v>277</v>
      </c>
      <c r="E29" s="231" t="s">
        <v>275</v>
      </c>
      <c r="F29" s="231" t="s">
        <v>65</v>
      </c>
      <c r="G29" s="231">
        <v>2023</v>
      </c>
      <c r="H29" s="231">
        <v>2024</v>
      </c>
      <c r="I29" s="231"/>
      <c r="J29" s="231" t="s">
        <v>259</v>
      </c>
      <c r="K29" s="208"/>
      <c r="L29" s="276" t="s">
        <v>609</v>
      </c>
      <c r="M29" s="226"/>
      <c r="N29" s="190">
        <v>16</v>
      </c>
      <c r="O29" s="153"/>
      <c r="P29" s="166">
        <f t="shared" si="36"/>
        <v>0</v>
      </c>
      <c r="Q29" s="153"/>
      <c r="R29" s="166">
        <f t="shared" si="37"/>
        <v>0</v>
      </c>
      <c r="S29" s="153"/>
      <c r="T29" s="166">
        <f t="shared" si="38"/>
        <v>0</v>
      </c>
      <c r="U29" s="155"/>
      <c r="V29" s="167">
        <f t="shared" si="39"/>
        <v>0</v>
      </c>
      <c r="W29" s="193">
        <v>16</v>
      </c>
      <c r="X29" s="153"/>
      <c r="Y29" s="161">
        <f t="shared" si="40"/>
        <v>0</v>
      </c>
      <c r="Z29" s="153"/>
      <c r="AA29" s="161">
        <f t="shared" si="41"/>
        <v>0</v>
      </c>
      <c r="AB29" s="153"/>
      <c r="AC29" s="161">
        <f t="shared" si="42"/>
        <v>0</v>
      </c>
      <c r="AD29" s="155"/>
      <c r="AE29" s="162">
        <f t="shared" si="43"/>
        <v>0</v>
      </c>
      <c r="AF29" s="193">
        <v>16</v>
      </c>
      <c r="AG29" s="153"/>
      <c r="AH29" s="158">
        <f t="shared" si="44"/>
        <v>0</v>
      </c>
      <c r="AI29" s="153"/>
      <c r="AJ29" s="158">
        <f t="shared" si="45"/>
        <v>0</v>
      </c>
      <c r="AK29" s="153">
        <v>12</v>
      </c>
      <c r="AL29" s="158">
        <f t="shared" si="46"/>
        <v>0.75</v>
      </c>
      <c r="AM29" s="155"/>
      <c r="AN29" s="159">
        <f t="shared" si="47"/>
        <v>0.75</v>
      </c>
      <c r="AO29" s="193"/>
      <c r="AP29" s="153"/>
      <c r="AQ29" s="154" t="e">
        <f t="shared" si="48"/>
        <v>#DIV/0!</v>
      </c>
      <c r="AR29" s="153"/>
      <c r="AS29" s="154" t="e">
        <f t="shared" si="49"/>
        <v>#DIV/0!</v>
      </c>
      <c r="AT29" s="153"/>
      <c r="AU29" s="154" t="e">
        <f t="shared" si="50"/>
        <v>#DIV/0!</v>
      </c>
      <c r="AV29" s="155"/>
      <c r="AW29" s="156" t="e">
        <f t="shared" si="51"/>
        <v>#DIV/0!</v>
      </c>
    </row>
    <row r="30" spans="1:49" ht="15.75" thickBot="1" x14ac:dyDescent="0.3">
      <c r="A30" s="72"/>
      <c r="M30" s="117"/>
    </row>
    <row r="31" spans="1:49" ht="16.5" customHeight="1" thickBot="1" x14ac:dyDescent="0.3">
      <c r="A31" s="479" t="s">
        <v>0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1"/>
      <c r="N31" s="539" t="s">
        <v>582</v>
      </c>
      <c r="O31" s="540"/>
      <c r="P31" s="540"/>
      <c r="Q31" s="540"/>
      <c r="R31" s="540"/>
      <c r="S31" s="540"/>
      <c r="T31" s="540"/>
      <c r="U31" s="540"/>
      <c r="V31" s="541"/>
      <c r="W31" s="542" t="s">
        <v>583</v>
      </c>
      <c r="X31" s="543"/>
      <c r="Y31" s="543"/>
      <c r="Z31" s="543"/>
      <c r="AA31" s="543"/>
      <c r="AB31" s="543"/>
      <c r="AC31" s="543"/>
      <c r="AD31" s="543"/>
      <c r="AE31" s="544"/>
      <c r="AF31" s="545" t="s">
        <v>584</v>
      </c>
      <c r="AG31" s="546"/>
      <c r="AH31" s="546"/>
      <c r="AI31" s="546"/>
      <c r="AJ31" s="546"/>
      <c r="AK31" s="546"/>
      <c r="AL31" s="546"/>
      <c r="AM31" s="546"/>
      <c r="AN31" s="547"/>
      <c r="AO31" s="548" t="s">
        <v>623</v>
      </c>
      <c r="AP31" s="549"/>
      <c r="AQ31" s="549"/>
      <c r="AR31" s="549"/>
      <c r="AS31" s="549"/>
      <c r="AT31" s="549"/>
      <c r="AU31" s="549"/>
      <c r="AV31" s="549"/>
      <c r="AW31" s="550"/>
    </row>
    <row r="32" spans="1:49" ht="16.5" customHeight="1" thickBot="1" x14ac:dyDescent="0.3">
      <c r="A32" s="479" t="s">
        <v>1</v>
      </c>
      <c r="B32" s="481"/>
      <c r="C32" s="479" t="s">
        <v>238</v>
      </c>
      <c r="D32" s="480"/>
      <c r="E32" s="480"/>
      <c r="F32" s="480"/>
      <c r="G32" s="480"/>
      <c r="H32" s="480"/>
      <c r="I32" s="480"/>
      <c r="J32" s="480"/>
      <c r="K32" s="480"/>
      <c r="L32" s="480"/>
      <c r="M32" s="481"/>
      <c r="N32" s="551" t="s">
        <v>581</v>
      </c>
      <c r="O32" s="554" t="s">
        <v>585</v>
      </c>
      <c r="P32" s="568" t="s">
        <v>574</v>
      </c>
      <c r="Q32" s="554" t="s">
        <v>586</v>
      </c>
      <c r="R32" s="568" t="s">
        <v>575</v>
      </c>
      <c r="S32" s="554" t="s">
        <v>587</v>
      </c>
      <c r="T32" s="568" t="s">
        <v>576</v>
      </c>
      <c r="U32" s="554" t="s">
        <v>588</v>
      </c>
      <c r="V32" s="571" t="s">
        <v>580</v>
      </c>
      <c r="W32" s="583" t="s">
        <v>581</v>
      </c>
      <c r="X32" s="586" t="s">
        <v>585</v>
      </c>
      <c r="Y32" s="589" t="s">
        <v>574</v>
      </c>
      <c r="Z32" s="586" t="s">
        <v>586</v>
      </c>
      <c r="AA32" s="589" t="s">
        <v>575</v>
      </c>
      <c r="AB32" s="586" t="s">
        <v>587</v>
      </c>
      <c r="AC32" s="589" t="s">
        <v>576</v>
      </c>
      <c r="AD32" s="586" t="s">
        <v>588</v>
      </c>
      <c r="AE32" s="592" t="s">
        <v>580</v>
      </c>
      <c r="AF32" s="551" t="s">
        <v>581</v>
      </c>
      <c r="AG32" s="554" t="s">
        <v>585</v>
      </c>
      <c r="AH32" s="577" t="s">
        <v>574</v>
      </c>
      <c r="AI32" s="554" t="s">
        <v>586</v>
      </c>
      <c r="AJ32" s="577" t="s">
        <v>575</v>
      </c>
      <c r="AK32" s="554" t="s">
        <v>587</v>
      </c>
      <c r="AL32" s="577" t="s">
        <v>576</v>
      </c>
      <c r="AM32" s="554" t="s">
        <v>588</v>
      </c>
      <c r="AN32" s="580" t="s">
        <v>580</v>
      </c>
      <c r="AO32" s="551" t="s">
        <v>581</v>
      </c>
      <c r="AP32" s="554" t="s">
        <v>585</v>
      </c>
      <c r="AQ32" s="557" t="s">
        <v>574</v>
      </c>
      <c r="AR32" s="554" t="s">
        <v>586</v>
      </c>
      <c r="AS32" s="557" t="s">
        <v>575</v>
      </c>
      <c r="AT32" s="554" t="s">
        <v>587</v>
      </c>
      <c r="AU32" s="557" t="s">
        <v>576</v>
      </c>
      <c r="AV32" s="554" t="s">
        <v>588</v>
      </c>
      <c r="AW32" s="574" t="s">
        <v>580</v>
      </c>
    </row>
    <row r="33" spans="1:49" ht="16.5" customHeight="1" thickBot="1" x14ac:dyDescent="0.3">
      <c r="A33" s="479" t="s">
        <v>3</v>
      </c>
      <c r="B33" s="481"/>
      <c r="C33" s="479" t="s">
        <v>239</v>
      </c>
      <c r="D33" s="480"/>
      <c r="E33" s="480"/>
      <c r="F33" s="480"/>
      <c r="G33" s="480"/>
      <c r="H33" s="480"/>
      <c r="I33" s="480"/>
      <c r="J33" s="480"/>
      <c r="K33" s="480"/>
      <c r="L33" s="480"/>
      <c r="M33" s="481"/>
      <c r="N33" s="552"/>
      <c r="O33" s="555"/>
      <c r="P33" s="569"/>
      <c r="Q33" s="555"/>
      <c r="R33" s="569"/>
      <c r="S33" s="555"/>
      <c r="T33" s="569"/>
      <c r="U33" s="555"/>
      <c r="V33" s="572"/>
      <c r="W33" s="584"/>
      <c r="X33" s="587"/>
      <c r="Y33" s="590"/>
      <c r="Z33" s="587"/>
      <c r="AA33" s="590"/>
      <c r="AB33" s="587"/>
      <c r="AC33" s="590"/>
      <c r="AD33" s="587"/>
      <c r="AE33" s="593"/>
      <c r="AF33" s="552"/>
      <c r="AG33" s="555"/>
      <c r="AH33" s="578"/>
      <c r="AI33" s="555"/>
      <c r="AJ33" s="578"/>
      <c r="AK33" s="555"/>
      <c r="AL33" s="578"/>
      <c r="AM33" s="555"/>
      <c r="AN33" s="581"/>
      <c r="AO33" s="552"/>
      <c r="AP33" s="555"/>
      <c r="AQ33" s="558"/>
      <c r="AR33" s="555"/>
      <c r="AS33" s="558"/>
      <c r="AT33" s="555"/>
      <c r="AU33" s="558"/>
      <c r="AV33" s="555"/>
      <c r="AW33" s="575"/>
    </row>
    <row r="34" spans="1:49" ht="16.5" customHeight="1" thickBot="1" x14ac:dyDescent="0.3">
      <c r="A34" s="479" t="s">
        <v>5</v>
      </c>
      <c r="B34" s="481"/>
      <c r="C34" s="484" t="s">
        <v>278</v>
      </c>
      <c r="D34" s="485"/>
      <c r="E34" s="485"/>
      <c r="F34" s="485"/>
      <c r="G34" s="485"/>
      <c r="H34" s="485"/>
      <c r="I34" s="485"/>
      <c r="J34" s="486"/>
      <c r="K34" s="52" t="s">
        <v>7</v>
      </c>
      <c r="L34" s="476" t="s">
        <v>589</v>
      </c>
      <c r="M34" s="476" t="s">
        <v>652</v>
      </c>
      <c r="N34" s="552"/>
      <c r="O34" s="555"/>
      <c r="P34" s="569"/>
      <c r="Q34" s="555"/>
      <c r="R34" s="569"/>
      <c r="S34" s="555"/>
      <c r="T34" s="569"/>
      <c r="U34" s="555"/>
      <c r="V34" s="572"/>
      <c r="W34" s="584"/>
      <c r="X34" s="587"/>
      <c r="Y34" s="590"/>
      <c r="Z34" s="587"/>
      <c r="AA34" s="590"/>
      <c r="AB34" s="587"/>
      <c r="AC34" s="590"/>
      <c r="AD34" s="587"/>
      <c r="AE34" s="593"/>
      <c r="AF34" s="552"/>
      <c r="AG34" s="555"/>
      <c r="AH34" s="578"/>
      <c r="AI34" s="555"/>
      <c r="AJ34" s="578"/>
      <c r="AK34" s="555"/>
      <c r="AL34" s="578"/>
      <c r="AM34" s="555"/>
      <c r="AN34" s="581"/>
      <c r="AO34" s="552"/>
      <c r="AP34" s="555"/>
      <c r="AQ34" s="558"/>
      <c r="AR34" s="555"/>
      <c r="AS34" s="558"/>
      <c r="AT34" s="555"/>
      <c r="AU34" s="558"/>
      <c r="AV34" s="555"/>
      <c r="AW34" s="575"/>
    </row>
    <row r="35" spans="1:49" ht="16.5" customHeight="1" thickBot="1" x14ac:dyDescent="0.3">
      <c r="A35" s="474" t="s">
        <v>651</v>
      </c>
      <c r="B35" s="476" t="s">
        <v>8</v>
      </c>
      <c r="C35" s="476" t="s">
        <v>9</v>
      </c>
      <c r="D35" s="476" t="s">
        <v>10</v>
      </c>
      <c r="E35" s="476" t="s">
        <v>11</v>
      </c>
      <c r="F35" s="476" t="s">
        <v>12</v>
      </c>
      <c r="G35" s="52" t="s">
        <v>13</v>
      </c>
      <c r="H35" s="51"/>
      <c r="I35" s="53" t="s">
        <v>14</v>
      </c>
      <c r="J35" s="51"/>
      <c r="K35" s="487" t="s">
        <v>15</v>
      </c>
      <c r="L35" s="477"/>
      <c r="M35" s="477"/>
      <c r="N35" s="552"/>
      <c r="O35" s="555"/>
      <c r="P35" s="569"/>
      <c r="Q35" s="555"/>
      <c r="R35" s="569"/>
      <c r="S35" s="555"/>
      <c r="T35" s="569"/>
      <c r="U35" s="555"/>
      <c r="V35" s="572"/>
      <c r="W35" s="584"/>
      <c r="X35" s="587"/>
      <c r="Y35" s="590"/>
      <c r="Z35" s="587"/>
      <c r="AA35" s="590"/>
      <c r="AB35" s="587"/>
      <c r="AC35" s="590"/>
      <c r="AD35" s="587"/>
      <c r="AE35" s="593"/>
      <c r="AF35" s="552"/>
      <c r="AG35" s="555"/>
      <c r="AH35" s="578"/>
      <c r="AI35" s="555"/>
      <c r="AJ35" s="578"/>
      <c r="AK35" s="555"/>
      <c r="AL35" s="578"/>
      <c r="AM35" s="555"/>
      <c r="AN35" s="581"/>
      <c r="AO35" s="552"/>
      <c r="AP35" s="555"/>
      <c r="AQ35" s="558"/>
      <c r="AR35" s="555"/>
      <c r="AS35" s="558"/>
      <c r="AT35" s="555"/>
      <c r="AU35" s="558"/>
      <c r="AV35" s="555"/>
      <c r="AW35" s="575"/>
    </row>
    <row r="36" spans="1:49" ht="16.5" thickBot="1" x14ac:dyDescent="0.3">
      <c r="A36" s="475"/>
      <c r="B36" s="478"/>
      <c r="C36" s="478"/>
      <c r="D36" s="478"/>
      <c r="E36" s="478"/>
      <c r="F36" s="478"/>
      <c r="G36" s="120" t="s">
        <v>16</v>
      </c>
      <c r="H36" s="120" t="s">
        <v>17</v>
      </c>
      <c r="I36" s="120" t="s">
        <v>18</v>
      </c>
      <c r="J36" s="120" t="s">
        <v>19</v>
      </c>
      <c r="K36" s="482"/>
      <c r="L36" s="478"/>
      <c r="M36" s="478"/>
      <c r="N36" s="553"/>
      <c r="O36" s="556"/>
      <c r="P36" s="570"/>
      <c r="Q36" s="556"/>
      <c r="R36" s="570"/>
      <c r="S36" s="556"/>
      <c r="T36" s="570"/>
      <c r="U36" s="556"/>
      <c r="V36" s="573"/>
      <c r="W36" s="585"/>
      <c r="X36" s="588"/>
      <c r="Y36" s="591"/>
      <c r="Z36" s="588"/>
      <c r="AA36" s="591"/>
      <c r="AB36" s="588"/>
      <c r="AC36" s="591"/>
      <c r="AD36" s="588"/>
      <c r="AE36" s="594"/>
      <c r="AF36" s="553"/>
      <c r="AG36" s="556"/>
      <c r="AH36" s="579"/>
      <c r="AI36" s="556"/>
      <c r="AJ36" s="579"/>
      <c r="AK36" s="556"/>
      <c r="AL36" s="579"/>
      <c r="AM36" s="556"/>
      <c r="AN36" s="582"/>
      <c r="AO36" s="553"/>
      <c r="AP36" s="556"/>
      <c r="AQ36" s="559"/>
      <c r="AR36" s="556"/>
      <c r="AS36" s="559"/>
      <c r="AT36" s="556"/>
      <c r="AU36" s="559"/>
      <c r="AV36" s="556"/>
      <c r="AW36" s="576"/>
    </row>
    <row r="37" spans="1:49" ht="31.5" x14ac:dyDescent="0.25">
      <c r="A37" s="148">
        <v>77</v>
      </c>
      <c r="B37" s="197" t="s">
        <v>279</v>
      </c>
      <c r="C37" s="210">
        <v>1</v>
      </c>
      <c r="D37" s="197" t="s">
        <v>280</v>
      </c>
      <c r="E37" s="197" t="s">
        <v>281</v>
      </c>
      <c r="F37" s="197" t="s">
        <v>282</v>
      </c>
      <c r="G37" s="197">
        <v>2023</v>
      </c>
      <c r="H37" s="197">
        <v>2024</v>
      </c>
      <c r="I37" s="197"/>
      <c r="J37" s="197" t="s">
        <v>259</v>
      </c>
      <c r="K37" s="201"/>
      <c r="L37" s="275" t="s">
        <v>610</v>
      </c>
      <c r="M37" s="224"/>
      <c r="N37" s="194"/>
      <c r="O37" s="187"/>
      <c r="P37" s="130" t="e">
        <f t="shared" ref="P37:P41" si="52">+O37/N37</f>
        <v>#DIV/0!</v>
      </c>
      <c r="Q37" s="129"/>
      <c r="R37" s="130" t="e">
        <f t="shared" ref="R37:R40" si="53">+(O37+Q37)/N37</f>
        <v>#DIV/0!</v>
      </c>
      <c r="S37" s="129"/>
      <c r="T37" s="130" t="e">
        <f t="shared" ref="T37:T40" si="54">+(O37+Q37+S37)/N37</f>
        <v>#DIV/0!</v>
      </c>
      <c r="U37" s="131"/>
      <c r="V37" s="132" t="e">
        <f t="shared" ref="V37:V40" si="55">+(O37+Q37+S37+U37)/N37</f>
        <v>#DIV/0!</v>
      </c>
      <c r="W37" s="128"/>
      <c r="X37" s="129"/>
      <c r="Y37" s="137" t="e">
        <f t="shared" ref="Y37:Y41" si="56">+X37/W37</f>
        <v>#DIV/0!</v>
      </c>
      <c r="Z37" s="129"/>
      <c r="AA37" s="137" t="e">
        <f t="shared" ref="AA37:AA40" si="57">+(X37+Z37)/W37</f>
        <v>#DIV/0!</v>
      </c>
      <c r="AB37" s="129"/>
      <c r="AC37" s="137" t="e">
        <f t="shared" ref="AC37:AC40" si="58">+(X37+Z37+AB37)/W37</f>
        <v>#DIV/0!</v>
      </c>
      <c r="AD37" s="131"/>
      <c r="AE37" s="139" t="e">
        <f t="shared" ref="AE37:AE40" si="59">+(X37+Z37+AB37+AD37)/W37</f>
        <v>#DIV/0!</v>
      </c>
      <c r="AF37" s="191">
        <v>1</v>
      </c>
      <c r="AG37" s="129"/>
      <c r="AH37" s="141">
        <f t="shared" ref="AH37:AH41" si="60">+AG37/AF37</f>
        <v>0</v>
      </c>
      <c r="AI37" s="129"/>
      <c r="AJ37" s="141">
        <f t="shared" ref="AJ37:AJ40" si="61">+(AG37+AI37)/AF37</f>
        <v>0</v>
      </c>
      <c r="AK37" s="187">
        <v>1</v>
      </c>
      <c r="AL37" s="141">
        <f t="shared" ref="AL37:AL40" si="62">+(AG37+AI37+AK37)/AF37</f>
        <v>1</v>
      </c>
      <c r="AM37" s="131"/>
      <c r="AN37" s="142">
        <f t="shared" ref="AN37:AN40" si="63">+(AG37+AI37+AK37+AM37)/AF37</f>
        <v>1</v>
      </c>
      <c r="AO37" s="128"/>
      <c r="AP37" s="129"/>
      <c r="AQ37" s="144" t="e">
        <f t="shared" ref="AQ37:AQ41" si="64">+AP37/AO37</f>
        <v>#DIV/0!</v>
      </c>
      <c r="AR37" s="129"/>
      <c r="AS37" s="144" t="e">
        <f t="shared" ref="AS37:AS40" si="65">+(AP37+AR37)/AO37</f>
        <v>#DIV/0!</v>
      </c>
      <c r="AT37" s="129"/>
      <c r="AU37" s="144" t="e">
        <f t="shared" ref="AU37:AU40" si="66">+(AP37+AR37+AT37)/AO37</f>
        <v>#DIV/0!</v>
      </c>
      <c r="AV37" s="131"/>
      <c r="AW37" s="145" t="e">
        <f t="shared" ref="AW37:AW40" si="67">+(AP37+AR37+AT37+AV37)/AO37</f>
        <v>#DIV/0!</v>
      </c>
    </row>
    <row r="38" spans="1:49" ht="63" x14ac:dyDescent="0.25">
      <c r="A38" s="151">
        <v>78</v>
      </c>
      <c r="B38" s="6" t="s">
        <v>283</v>
      </c>
      <c r="C38" s="12" t="s">
        <v>284</v>
      </c>
      <c r="D38" s="6" t="s">
        <v>285</v>
      </c>
      <c r="E38" s="6" t="s">
        <v>286</v>
      </c>
      <c r="F38" s="6" t="s">
        <v>287</v>
      </c>
      <c r="G38" s="6">
        <v>2023</v>
      </c>
      <c r="H38" s="6">
        <v>2024</v>
      </c>
      <c r="I38" s="6"/>
      <c r="J38" s="6" t="s">
        <v>259</v>
      </c>
      <c r="K38" s="67"/>
      <c r="L38" s="91" t="s">
        <v>650</v>
      </c>
      <c r="M38" s="225"/>
      <c r="N38" s="151">
        <v>1.46</v>
      </c>
      <c r="O38" s="70">
        <v>0.38</v>
      </c>
      <c r="P38" s="86">
        <f>+N38/O38</f>
        <v>3.8421052631578947</v>
      </c>
      <c r="Q38" s="70"/>
      <c r="R38" s="86" t="e">
        <f>+N38/Q38</f>
        <v>#DIV/0!</v>
      </c>
      <c r="S38" s="70"/>
      <c r="T38" s="86" t="e">
        <f>+N38/S38</f>
        <v>#DIV/0!</v>
      </c>
      <c r="U38" s="70"/>
      <c r="V38" s="176" t="e">
        <f>+N38/U38</f>
        <v>#DIV/0!</v>
      </c>
      <c r="W38" s="151">
        <v>1.31</v>
      </c>
      <c r="X38" s="70"/>
      <c r="Y38" s="76">
        <f t="shared" si="56"/>
        <v>0</v>
      </c>
      <c r="Z38" s="70"/>
      <c r="AA38" s="76">
        <f t="shared" si="57"/>
        <v>0</v>
      </c>
      <c r="AB38" s="70"/>
      <c r="AC38" s="76">
        <f t="shared" si="58"/>
        <v>0</v>
      </c>
      <c r="AD38" s="70"/>
      <c r="AE38" s="181">
        <f t="shared" si="59"/>
        <v>0</v>
      </c>
      <c r="AF38" s="319">
        <v>1</v>
      </c>
      <c r="AG38" s="70"/>
      <c r="AH38" s="77">
        <f t="shared" si="60"/>
        <v>0</v>
      </c>
      <c r="AI38" s="70"/>
      <c r="AJ38" s="77">
        <f t="shared" si="61"/>
        <v>0</v>
      </c>
      <c r="AK38" s="70"/>
      <c r="AL38" s="77">
        <f t="shared" si="62"/>
        <v>0</v>
      </c>
      <c r="AM38" s="70"/>
      <c r="AN38" s="180">
        <f t="shared" si="63"/>
        <v>0</v>
      </c>
      <c r="AO38" s="151"/>
      <c r="AP38" s="70"/>
      <c r="AQ38" s="84" t="e">
        <f t="shared" si="64"/>
        <v>#DIV/0!</v>
      </c>
      <c r="AR38" s="70"/>
      <c r="AS38" s="84" t="e">
        <f t="shared" si="65"/>
        <v>#DIV/0!</v>
      </c>
      <c r="AT38" s="70"/>
      <c r="AU38" s="84" t="e">
        <f t="shared" si="66"/>
        <v>#DIV/0!</v>
      </c>
      <c r="AV38" s="70"/>
      <c r="AW38" s="178" t="e">
        <f t="shared" si="67"/>
        <v>#DIV/0!</v>
      </c>
    </row>
    <row r="39" spans="1:49" ht="47.25" x14ac:dyDescent="0.25">
      <c r="A39" s="151">
        <v>79</v>
      </c>
      <c r="B39" s="6" t="s">
        <v>288</v>
      </c>
      <c r="C39" s="12">
        <v>1</v>
      </c>
      <c r="D39" s="6" t="s">
        <v>289</v>
      </c>
      <c r="E39" s="6" t="s">
        <v>290</v>
      </c>
      <c r="F39" s="6" t="s">
        <v>282</v>
      </c>
      <c r="G39" s="6">
        <v>2023</v>
      </c>
      <c r="H39" s="6">
        <v>2024</v>
      </c>
      <c r="I39" s="6"/>
      <c r="J39" s="6" t="s">
        <v>259</v>
      </c>
      <c r="K39" s="67"/>
      <c r="L39" s="91" t="s">
        <v>611</v>
      </c>
      <c r="M39" s="225"/>
      <c r="N39" s="195"/>
      <c r="O39" s="71"/>
      <c r="P39" s="85" t="e">
        <f t="shared" si="52"/>
        <v>#DIV/0!</v>
      </c>
      <c r="Q39" s="71"/>
      <c r="R39" s="85" t="e">
        <f t="shared" si="53"/>
        <v>#DIV/0!</v>
      </c>
      <c r="S39" s="71"/>
      <c r="T39" s="85" t="e">
        <f t="shared" si="54"/>
        <v>#DIV/0!</v>
      </c>
      <c r="U39" s="73"/>
      <c r="V39" s="164" t="e">
        <f t="shared" si="55"/>
        <v>#DIV/0!</v>
      </c>
      <c r="W39" s="179"/>
      <c r="X39" s="71"/>
      <c r="Y39" s="74" t="e">
        <f t="shared" si="56"/>
        <v>#DIV/0!</v>
      </c>
      <c r="Z39" s="71"/>
      <c r="AA39" s="74" t="e">
        <f t="shared" si="57"/>
        <v>#DIV/0!</v>
      </c>
      <c r="AB39" s="71"/>
      <c r="AC39" s="74" t="e">
        <f t="shared" si="58"/>
        <v>#DIV/0!</v>
      </c>
      <c r="AD39" s="73"/>
      <c r="AE39" s="160" t="e">
        <f t="shared" si="59"/>
        <v>#DIV/0!</v>
      </c>
      <c r="AF39" s="192">
        <v>1</v>
      </c>
      <c r="AG39" s="71"/>
      <c r="AH39" s="75">
        <f t="shared" si="60"/>
        <v>0</v>
      </c>
      <c r="AI39" s="71"/>
      <c r="AJ39" s="75">
        <f t="shared" si="61"/>
        <v>0</v>
      </c>
      <c r="AK39" s="81">
        <v>1</v>
      </c>
      <c r="AL39" s="75">
        <f t="shared" si="62"/>
        <v>1</v>
      </c>
      <c r="AM39" s="73"/>
      <c r="AN39" s="157">
        <f t="shared" si="63"/>
        <v>1</v>
      </c>
      <c r="AO39" s="179"/>
      <c r="AP39" s="71"/>
      <c r="AQ39" s="83" t="e">
        <f t="shared" si="64"/>
        <v>#DIV/0!</v>
      </c>
      <c r="AR39" s="71"/>
      <c r="AS39" s="83" t="e">
        <f t="shared" si="65"/>
        <v>#DIV/0!</v>
      </c>
      <c r="AT39" s="71"/>
      <c r="AU39" s="83" t="e">
        <f t="shared" si="66"/>
        <v>#DIV/0!</v>
      </c>
      <c r="AV39" s="73"/>
      <c r="AW39" s="150" t="e">
        <f t="shared" si="67"/>
        <v>#DIV/0!</v>
      </c>
    </row>
    <row r="40" spans="1:49" ht="47.25" x14ac:dyDescent="0.25">
      <c r="A40" s="151">
        <v>80</v>
      </c>
      <c r="B40" s="6" t="s">
        <v>291</v>
      </c>
      <c r="C40" s="12">
        <v>1</v>
      </c>
      <c r="D40" s="6" t="s">
        <v>292</v>
      </c>
      <c r="E40" s="6" t="s">
        <v>293</v>
      </c>
      <c r="F40" s="6" t="s">
        <v>282</v>
      </c>
      <c r="G40" s="6">
        <v>2023</v>
      </c>
      <c r="H40" s="6">
        <v>2024</v>
      </c>
      <c r="I40" s="6"/>
      <c r="J40" s="6" t="s">
        <v>259</v>
      </c>
      <c r="K40" s="67"/>
      <c r="L40" s="91" t="s">
        <v>611</v>
      </c>
      <c r="M40" s="225"/>
      <c r="N40" s="281">
        <v>4</v>
      </c>
      <c r="O40" s="281"/>
      <c r="P40" s="85">
        <f t="shared" si="52"/>
        <v>0</v>
      </c>
      <c r="Q40" s="71"/>
      <c r="R40" s="85">
        <f t="shared" si="53"/>
        <v>0</v>
      </c>
      <c r="S40" s="71"/>
      <c r="T40" s="85">
        <f t="shared" si="54"/>
        <v>0</v>
      </c>
      <c r="U40" s="73"/>
      <c r="V40" s="164">
        <f t="shared" si="55"/>
        <v>0</v>
      </c>
      <c r="W40" s="179"/>
      <c r="X40" s="71"/>
      <c r="Y40" s="74" t="e">
        <f t="shared" si="56"/>
        <v>#DIV/0!</v>
      </c>
      <c r="Z40" s="71"/>
      <c r="AA40" s="74" t="e">
        <f t="shared" si="57"/>
        <v>#DIV/0!</v>
      </c>
      <c r="AB40" s="71"/>
      <c r="AC40" s="74" t="e">
        <f t="shared" si="58"/>
        <v>#DIV/0!</v>
      </c>
      <c r="AD40" s="73"/>
      <c r="AE40" s="160" t="e">
        <f t="shared" si="59"/>
        <v>#DIV/0!</v>
      </c>
      <c r="AF40" s="192">
        <v>1</v>
      </c>
      <c r="AG40" s="71"/>
      <c r="AH40" s="75">
        <f t="shared" si="60"/>
        <v>0</v>
      </c>
      <c r="AI40" s="71"/>
      <c r="AJ40" s="75">
        <f t="shared" si="61"/>
        <v>0</v>
      </c>
      <c r="AK40" s="81">
        <v>1</v>
      </c>
      <c r="AL40" s="75">
        <f t="shared" si="62"/>
        <v>1</v>
      </c>
      <c r="AM40" s="73"/>
      <c r="AN40" s="157">
        <f t="shared" si="63"/>
        <v>1</v>
      </c>
      <c r="AO40" s="179"/>
      <c r="AP40" s="71"/>
      <c r="AQ40" s="83" t="e">
        <f t="shared" si="64"/>
        <v>#DIV/0!</v>
      </c>
      <c r="AR40" s="71"/>
      <c r="AS40" s="83" t="e">
        <f t="shared" si="65"/>
        <v>#DIV/0!</v>
      </c>
      <c r="AT40" s="71"/>
      <c r="AU40" s="83" t="e">
        <f t="shared" si="66"/>
        <v>#DIV/0!</v>
      </c>
      <c r="AV40" s="73"/>
      <c r="AW40" s="150" t="e">
        <f t="shared" si="67"/>
        <v>#DIV/0!</v>
      </c>
    </row>
    <row r="41" spans="1:49" ht="32.25" thickBot="1" x14ac:dyDescent="0.3">
      <c r="A41" s="152">
        <v>81</v>
      </c>
      <c r="B41" s="203" t="s">
        <v>294</v>
      </c>
      <c r="C41" s="216">
        <v>1</v>
      </c>
      <c r="D41" s="203" t="s">
        <v>293</v>
      </c>
      <c r="E41" s="203" t="s">
        <v>293</v>
      </c>
      <c r="F41" s="203" t="s">
        <v>282</v>
      </c>
      <c r="G41" s="203">
        <v>2023</v>
      </c>
      <c r="H41" s="203">
        <v>2024</v>
      </c>
      <c r="I41" s="203"/>
      <c r="J41" s="203" t="s">
        <v>259</v>
      </c>
      <c r="K41" s="208"/>
      <c r="L41" s="276" t="s">
        <v>611</v>
      </c>
      <c r="M41" s="226"/>
      <c r="N41" s="295">
        <v>3</v>
      </c>
      <c r="O41" s="70"/>
      <c r="P41" s="86">
        <f t="shared" si="52"/>
        <v>0</v>
      </c>
      <c r="Q41" s="70"/>
      <c r="R41" s="86">
        <f>+(Q41+P41)/N41</f>
        <v>0</v>
      </c>
      <c r="S41" s="70"/>
      <c r="T41" s="86">
        <f>+(S41+Q41+O41)/N41</f>
        <v>0</v>
      </c>
      <c r="U41" s="70"/>
      <c r="V41" s="176">
        <f>+(U41+S41+Q41+O41)/N41</f>
        <v>0</v>
      </c>
      <c r="W41" s="151"/>
      <c r="X41" s="70"/>
      <c r="Y41" s="74" t="e">
        <f t="shared" si="56"/>
        <v>#DIV/0!</v>
      </c>
      <c r="Z41" s="71"/>
      <c r="AA41" s="74" t="e">
        <f>+(Z41)/W41</f>
        <v>#DIV/0!</v>
      </c>
      <c r="AB41" s="71"/>
      <c r="AC41" s="74" t="e">
        <f>+(AB41)/W41</f>
        <v>#DIV/0!</v>
      </c>
      <c r="AD41" s="73"/>
      <c r="AE41" s="160" t="e">
        <f>+(AD41)/W41</f>
        <v>#DIV/0!</v>
      </c>
      <c r="AF41" s="319">
        <v>1</v>
      </c>
      <c r="AG41" s="70"/>
      <c r="AH41" s="75">
        <f t="shared" si="60"/>
        <v>0</v>
      </c>
      <c r="AI41" s="71"/>
      <c r="AJ41" s="75">
        <f>+(AI41)/AF41</f>
        <v>0</v>
      </c>
      <c r="AK41" s="81">
        <v>1</v>
      </c>
      <c r="AL41" s="75">
        <f>+(AK41)/AF41</f>
        <v>1</v>
      </c>
      <c r="AM41" s="73"/>
      <c r="AN41" s="157">
        <f>+(AK41)/AF41</f>
        <v>1</v>
      </c>
      <c r="AO41" s="151"/>
      <c r="AP41" s="70"/>
      <c r="AQ41" s="83" t="e">
        <f t="shared" si="64"/>
        <v>#DIV/0!</v>
      </c>
      <c r="AR41" s="71"/>
      <c r="AS41" s="83" t="e">
        <f>+(AR41)/AO41</f>
        <v>#DIV/0!</v>
      </c>
      <c r="AT41" s="71"/>
      <c r="AU41" s="83" t="e">
        <f>+(AT41)/AO41</f>
        <v>#DIV/0!</v>
      </c>
      <c r="AV41" s="73"/>
      <c r="AW41" s="150" t="e">
        <f>+(AV41)/AO41</f>
        <v>#DIV/0!</v>
      </c>
    </row>
    <row r="42" spans="1:49" ht="15.75" thickBot="1" x14ac:dyDescent="0.3">
      <c r="A42" s="72"/>
      <c r="M42" s="117"/>
    </row>
    <row r="43" spans="1:49" ht="16.5" customHeight="1" thickBot="1" x14ac:dyDescent="0.3">
      <c r="A43" s="479" t="s">
        <v>0</v>
      </c>
      <c r="B43" s="480"/>
      <c r="C43" s="480"/>
      <c r="D43" s="480"/>
      <c r="E43" s="480"/>
      <c r="F43" s="480"/>
      <c r="G43" s="480"/>
      <c r="H43" s="480"/>
      <c r="I43" s="480"/>
      <c r="J43" s="480"/>
      <c r="K43" s="480"/>
      <c r="L43" s="480"/>
      <c r="M43" s="481"/>
      <c r="N43" s="539" t="s">
        <v>582</v>
      </c>
      <c r="O43" s="540"/>
      <c r="P43" s="540"/>
      <c r="Q43" s="540"/>
      <c r="R43" s="540"/>
      <c r="S43" s="540"/>
      <c r="T43" s="540"/>
      <c r="U43" s="540"/>
      <c r="V43" s="541"/>
      <c r="W43" s="542" t="s">
        <v>583</v>
      </c>
      <c r="X43" s="543"/>
      <c r="Y43" s="543"/>
      <c r="Z43" s="543"/>
      <c r="AA43" s="543"/>
      <c r="AB43" s="543"/>
      <c r="AC43" s="543"/>
      <c r="AD43" s="543"/>
      <c r="AE43" s="544"/>
      <c r="AF43" s="545" t="s">
        <v>584</v>
      </c>
      <c r="AG43" s="546"/>
      <c r="AH43" s="546"/>
      <c r="AI43" s="546"/>
      <c r="AJ43" s="546"/>
      <c r="AK43" s="546"/>
      <c r="AL43" s="546"/>
      <c r="AM43" s="546"/>
      <c r="AN43" s="547"/>
      <c r="AO43" s="548" t="s">
        <v>623</v>
      </c>
      <c r="AP43" s="549"/>
      <c r="AQ43" s="549"/>
      <c r="AR43" s="549"/>
      <c r="AS43" s="549"/>
      <c r="AT43" s="549"/>
      <c r="AU43" s="549"/>
      <c r="AV43" s="549"/>
      <c r="AW43" s="550"/>
    </row>
    <row r="44" spans="1:49" ht="16.5" customHeight="1" thickBot="1" x14ac:dyDescent="0.3">
      <c r="A44" s="482" t="s">
        <v>1</v>
      </c>
      <c r="B44" s="483"/>
      <c r="C44" s="479" t="s">
        <v>238</v>
      </c>
      <c r="D44" s="480"/>
      <c r="E44" s="480"/>
      <c r="F44" s="480"/>
      <c r="G44" s="480"/>
      <c r="H44" s="480"/>
      <c r="I44" s="480"/>
      <c r="J44" s="480"/>
      <c r="K44" s="480"/>
      <c r="L44" s="480"/>
      <c r="M44" s="481"/>
      <c r="N44" s="551" t="s">
        <v>581</v>
      </c>
      <c r="O44" s="554" t="s">
        <v>585</v>
      </c>
      <c r="P44" s="568" t="s">
        <v>574</v>
      </c>
      <c r="Q44" s="554" t="s">
        <v>586</v>
      </c>
      <c r="R44" s="568" t="s">
        <v>575</v>
      </c>
      <c r="S44" s="554" t="s">
        <v>587</v>
      </c>
      <c r="T44" s="568" t="s">
        <v>576</v>
      </c>
      <c r="U44" s="554" t="s">
        <v>588</v>
      </c>
      <c r="V44" s="571" t="s">
        <v>580</v>
      </c>
      <c r="W44" s="583" t="s">
        <v>581</v>
      </c>
      <c r="X44" s="586" t="s">
        <v>585</v>
      </c>
      <c r="Y44" s="589" t="s">
        <v>574</v>
      </c>
      <c r="Z44" s="586" t="s">
        <v>586</v>
      </c>
      <c r="AA44" s="589" t="s">
        <v>575</v>
      </c>
      <c r="AB44" s="586" t="s">
        <v>587</v>
      </c>
      <c r="AC44" s="589" t="s">
        <v>576</v>
      </c>
      <c r="AD44" s="586" t="s">
        <v>588</v>
      </c>
      <c r="AE44" s="592" t="s">
        <v>580</v>
      </c>
      <c r="AF44" s="551" t="s">
        <v>581</v>
      </c>
      <c r="AG44" s="554" t="s">
        <v>585</v>
      </c>
      <c r="AH44" s="577" t="s">
        <v>574</v>
      </c>
      <c r="AI44" s="554" t="s">
        <v>586</v>
      </c>
      <c r="AJ44" s="577" t="s">
        <v>575</v>
      </c>
      <c r="AK44" s="554" t="s">
        <v>587</v>
      </c>
      <c r="AL44" s="577" t="s">
        <v>576</v>
      </c>
      <c r="AM44" s="554" t="s">
        <v>588</v>
      </c>
      <c r="AN44" s="580" t="s">
        <v>580</v>
      </c>
      <c r="AO44" s="551" t="s">
        <v>581</v>
      </c>
      <c r="AP44" s="554" t="s">
        <v>585</v>
      </c>
      <c r="AQ44" s="557" t="s">
        <v>574</v>
      </c>
      <c r="AR44" s="554" t="s">
        <v>586</v>
      </c>
      <c r="AS44" s="557" t="s">
        <v>575</v>
      </c>
      <c r="AT44" s="554" t="s">
        <v>587</v>
      </c>
      <c r="AU44" s="557" t="s">
        <v>576</v>
      </c>
      <c r="AV44" s="554" t="s">
        <v>588</v>
      </c>
      <c r="AW44" s="574" t="s">
        <v>580</v>
      </c>
    </row>
    <row r="45" spans="1:49" ht="16.5" customHeight="1" thickBot="1" x14ac:dyDescent="0.3">
      <c r="A45" s="479" t="s">
        <v>3</v>
      </c>
      <c r="B45" s="481"/>
      <c r="C45" s="479" t="s">
        <v>239</v>
      </c>
      <c r="D45" s="480"/>
      <c r="E45" s="480"/>
      <c r="F45" s="480"/>
      <c r="G45" s="480"/>
      <c r="H45" s="480"/>
      <c r="I45" s="480"/>
      <c r="J45" s="480"/>
      <c r="K45" s="480"/>
      <c r="L45" s="480"/>
      <c r="M45" s="481"/>
      <c r="N45" s="552"/>
      <c r="O45" s="555"/>
      <c r="P45" s="569"/>
      <c r="Q45" s="555"/>
      <c r="R45" s="569"/>
      <c r="S45" s="555"/>
      <c r="T45" s="569"/>
      <c r="U45" s="555"/>
      <c r="V45" s="572"/>
      <c r="W45" s="584"/>
      <c r="X45" s="587"/>
      <c r="Y45" s="590"/>
      <c r="Z45" s="587"/>
      <c r="AA45" s="590"/>
      <c r="AB45" s="587"/>
      <c r="AC45" s="590"/>
      <c r="AD45" s="587"/>
      <c r="AE45" s="593"/>
      <c r="AF45" s="552"/>
      <c r="AG45" s="555"/>
      <c r="AH45" s="578"/>
      <c r="AI45" s="555"/>
      <c r="AJ45" s="578"/>
      <c r="AK45" s="555"/>
      <c r="AL45" s="578"/>
      <c r="AM45" s="555"/>
      <c r="AN45" s="581"/>
      <c r="AO45" s="552"/>
      <c r="AP45" s="555"/>
      <c r="AQ45" s="558"/>
      <c r="AR45" s="555"/>
      <c r="AS45" s="558"/>
      <c r="AT45" s="555"/>
      <c r="AU45" s="558"/>
      <c r="AV45" s="555"/>
      <c r="AW45" s="575"/>
    </row>
    <row r="46" spans="1:49" ht="16.5" customHeight="1" thickBot="1" x14ac:dyDescent="0.3">
      <c r="A46" s="479" t="s">
        <v>5</v>
      </c>
      <c r="B46" s="481"/>
      <c r="C46" s="484" t="s">
        <v>295</v>
      </c>
      <c r="D46" s="485"/>
      <c r="E46" s="485"/>
      <c r="F46" s="485"/>
      <c r="G46" s="485"/>
      <c r="H46" s="485"/>
      <c r="I46" s="485"/>
      <c r="J46" s="486"/>
      <c r="K46" s="52" t="s">
        <v>7</v>
      </c>
      <c r="L46" s="476" t="s">
        <v>589</v>
      </c>
      <c r="M46" s="476" t="s">
        <v>652</v>
      </c>
      <c r="N46" s="552"/>
      <c r="O46" s="555"/>
      <c r="P46" s="569"/>
      <c r="Q46" s="555"/>
      <c r="R46" s="569"/>
      <c r="S46" s="555"/>
      <c r="T46" s="569"/>
      <c r="U46" s="555"/>
      <c r="V46" s="572"/>
      <c r="W46" s="584"/>
      <c r="X46" s="587"/>
      <c r="Y46" s="590"/>
      <c r="Z46" s="587"/>
      <c r="AA46" s="590"/>
      <c r="AB46" s="587"/>
      <c r="AC46" s="590"/>
      <c r="AD46" s="587"/>
      <c r="AE46" s="593"/>
      <c r="AF46" s="552"/>
      <c r="AG46" s="555"/>
      <c r="AH46" s="578"/>
      <c r="AI46" s="555"/>
      <c r="AJ46" s="578"/>
      <c r="AK46" s="555"/>
      <c r="AL46" s="578"/>
      <c r="AM46" s="555"/>
      <c r="AN46" s="581"/>
      <c r="AO46" s="552"/>
      <c r="AP46" s="555"/>
      <c r="AQ46" s="558"/>
      <c r="AR46" s="555"/>
      <c r="AS46" s="558"/>
      <c r="AT46" s="555"/>
      <c r="AU46" s="558"/>
      <c r="AV46" s="555"/>
      <c r="AW46" s="575"/>
    </row>
    <row r="47" spans="1:49" ht="16.5" customHeight="1" thickBot="1" x14ac:dyDescent="0.3">
      <c r="A47" s="474" t="s">
        <v>651</v>
      </c>
      <c r="B47" s="476" t="s">
        <v>8</v>
      </c>
      <c r="C47" s="476" t="s">
        <v>9</v>
      </c>
      <c r="D47" s="476" t="s">
        <v>10</v>
      </c>
      <c r="E47" s="476" t="s">
        <v>11</v>
      </c>
      <c r="F47" s="476" t="s">
        <v>12</v>
      </c>
      <c r="G47" s="52" t="s">
        <v>13</v>
      </c>
      <c r="H47" s="51"/>
      <c r="I47" s="53" t="s">
        <v>14</v>
      </c>
      <c r="J47" s="51"/>
      <c r="K47" s="487" t="s">
        <v>15</v>
      </c>
      <c r="L47" s="477"/>
      <c r="M47" s="477"/>
      <c r="N47" s="552"/>
      <c r="O47" s="555"/>
      <c r="P47" s="569"/>
      <c r="Q47" s="555"/>
      <c r="R47" s="569"/>
      <c r="S47" s="555"/>
      <c r="T47" s="569"/>
      <c r="U47" s="555"/>
      <c r="V47" s="572"/>
      <c r="W47" s="584"/>
      <c r="X47" s="587"/>
      <c r="Y47" s="590"/>
      <c r="Z47" s="587"/>
      <c r="AA47" s="590"/>
      <c r="AB47" s="587"/>
      <c r="AC47" s="590"/>
      <c r="AD47" s="587"/>
      <c r="AE47" s="593"/>
      <c r="AF47" s="552"/>
      <c r="AG47" s="555"/>
      <c r="AH47" s="578"/>
      <c r="AI47" s="555"/>
      <c r="AJ47" s="578"/>
      <c r="AK47" s="555"/>
      <c r="AL47" s="578"/>
      <c r="AM47" s="555"/>
      <c r="AN47" s="581"/>
      <c r="AO47" s="552"/>
      <c r="AP47" s="555"/>
      <c r="AQ47" s="558"/>
      <c r="AR47" s="555"/>
      <c r="AS47" s="558"/>
      <c r="AT47" s="555"/>
      <c r="AU47" s="558"/>
      <c r="AV47" s="555"/>
      <c r="AW47" s="575"/>
    </row>
    <row r="48" spans="1:49" ht="16.5" thickBot="1" x14ac:dyDescent="0.3">
      <c r="A48" s="475"/>
      <c r="B48" s="478"/>
      <c r="C48" s="478"/>
      <c r="D48" s="478"/>
      <c r="E48" s="478"/>
      <c r="F48" s="478"/>
      <c r="G48" s="120" t="s">
        <v>16</v>
      </c>
      <c r="H48" s="120" t="s">
        <v>17</v>
      </c>
      <c r="I48" s="120" t="s">
        <v>18</v>
      </c>
      <c r="J48" s="120" t="s">
        <v>19</v>
      </c>
      <c r="K48" s="482"/>
      <c r="L48" s="478"/>
      <c r="M48" s="478"/>
      <c r="N48" s="553"/>
      <c r="O48" s="556"/>
      <c r="P48" s="570"/>
      <c r="Q48" s="556"/>
      <c r="R48" s="570"/>
      <c r="S48" s="556"/>
      <c r="T48" s="570"/>
      <c r="U48" s="556"/>
      <c r="V48" s="573"/>
      <c r="W48" s="585"/>
      <c r="X48" s="588"/>
      <c r="Y48" s="591"/>
      <c r="Z48" s="588"/>
      <c r="AA48" s="591"/>
      <c r="AB48" s="588"/>
      <c r="AC48" s="591"/>
      <c r="AD48" s="588"/>
      <c r="AE48" s="594"/>
      <c r="AF48" s="553"/>
      <c r="AG48" s="556"/>
      <c r="AH48" s="579"/>
      <c r="AI48" s="556"/>
      <c r="AJ48" s="579"/>
      <c r="AK48" s="556"/>
      <c r="AL48" s="579"/>
      <c r="AM48" s="556"/>
      <c r="AN48" s="582"/>
      <c r="AO48" s="553"/>
      <c r="AP48" s="556"/>
      <c r="AQ48" s="559"/>
      <c r="AR48" s="556"/>
      <c r="AS48" s="559"/>
      <c r="AT48" s="556"/>
      <c r="AU48" s="559"/>
      <c r="AV48" s="556"/>
      <c r="AW48" s="576"/>
    </row>
    <row r="49" spans="1:49" ht="94.5" x14ac:dyDescent="0.25">
      <c r="A49" s="148">
        <v>82</v>
      </c>
      <c r="B49" s="197" t="s">
        <v>296</v>
      </c>
      <c r="C49" s="197" t="s">
        <v>297</v>
      </c>
      <c r="D49" s="197" t="s">
        <v>298</v>
      </c>
      <c r="E49" s="197" t="s">
        <v>299</v>
      </c>
      <c r="F49" s="197" t="s">
        <v>300</v>
      </c>
      <c r="G49" s="129">
        <v>2023</v>
      </c>
      <c r="H49" s="211">
        <v>2024</v>
      </c>
      <c r="I49" s="199">
        <v>10000000</v>
      </c>
      <c r="J49" s="200" t="s">
        <v>259</v>
      </c>
      <c r="K49" s="201"/>
      <c r="L49" s="275" t="s">
        <v>595</v>
      </c>
      <c r="M49" s="224"/>
      <c r="N49" s="194"/>
      <c r="O49" s="187"/>
      <c r="P49" s="130" t="e">
        <f t="shared" ref="P49:P51" si="68">+O49/N49</f>
        <v>#DIV/0!</v>
      </c>
      <c r="Q49" s="129"/>
      <c r="R49" s="130" t="e">
        <f t="shared" ref="R49:R51" si="69">+(O49+Q49)/N49</f>
        <v>#DIV/0!</v>
      </c>
      <c r="S49" s="129"/>
      <c r="T49" s="130" t="e">
        <f t="shared" ref="T49:T51" si="70">+(O49+Q49+S49)/N49</f>
        <v>#DIV/0!</v>
      </c>
      <c r="U49" s="131"/>
      <c r="V49" s="132" t="e">
        <f t="shared" ref="V49:V51" si="71">+(O49+Q49+S49+U49)/N49</f>
        <v>#DIV/0!</v>
      </c>
      <c r="W49" s="128"/>
      <c r="X49" s="129"/>
      <c r="Y49" s="137" t="e">
        <f t="shared" ref="Y49:Y51" si="72">+X49/W49</f>
        <v>#DIV/0!</v>
      </c>
      <c r="Z49" s="129"/>
      <c r="AA49" s="137" t="e">
        <f t="shared" ref="AA49:AA51" si="73">+(X49+Z49)/W49</f>
        <v>#DIV/0!</v>
      </c>
      <c r="AB49" s="129"/>
      <c r="AC49" s="137" t="e">
        <f t="shared" ref="AC49:AC51" si="74">+(X49+Z49+AB49)/W49</f>
        <v>#DIV/0!</v>
      </c>
      <c r="AD49" s="131"/>
      <c r="AE49" s="139" t="e">
        <f t="shared" ref="AE49:AE51" si="75">+(X49+Z49+AB49+AD49)/W49</f>
        <v>#DIV/0!</v>
      </c>
      <c r="AF49" s="128">
        <v>1</v>
      </c>
      <c r="AG49" s="129">
        <v>1</v>
      </c>
      <c r="AH49" s="141">
        <f t="shared" ref="AH49:AH51" si="76">+AG49/AF49</f>
        <v>1</v>
      </c>
      <c r="AI49" s="129"/>
      <c r="AJ49" s="141">
        <f t="shared" ref="AJ49:AJ51" si="77">+(AG49+AI49)/AF49</f>
        <v>1</v>
      </c>
      <c r="AK49" s="129"/>
      <c r="AL49" s="141">
        <f t="shared" ref="AL49:AL51" si="78">+(AG49+AI49+AK49)/AF49</f>
        <v>1</v>
      </c>
      <c r="AM49" s="131"/>
      <c r="AN49" s="142">
        <f t="shared" ref="AN49:AN51" si="79">+(AG49+AI49+AK49+AM49)/AF49</f>
        <v>1</v>
      </c>
      <c r="AO49" s="128"/>
      <c r="AP49" s="129"/>
      <c r="AQ49" s="144" t="e">
        <f t="shared" ref="AQ49:AQ52" si="80">+AP49/AO49</f>
        <v>#DIV/0!</v>
      </c>
      <c r="AR49" s="129"/>
      <c r="AS49" s="144" t="e">
        <f t="shared" ref="AS49:AS52" si="81">+(AP49+AR49)/AO49</f>
        <v>#DIV/0!</v>
      </c>
      <c r="AT49" s="129"/>
      <c r="AU49" s="144" t="e">
        <f t="shared" ref="AU49:AU52" si="82">+(AP49+AR49+AT49)/AO49</f>
        <v>#DIV/0!</v>
      </c>
      <c r="AV49" s="131"/>
      <c r="AW49" s="145" t="e">
        <f t="shared" ref="AW49:AW52" si="83">+(AP49+AR49+AT49+AV49)/AO49</f>
        <v>#DIV/0!</v>
      </c>
    </row>
    <row r="50" spans="1:49" ht="63" x14ac:dyDescent="0.25">
      <c r="A50" s="151">
        <v>83</v>
      </c>
      <c r="B50" s="6" t="s">
        <v>301</v>
      </c>
      <c r="C50" s="6" t="s">
        <v>302</v>
      </c>
      <c r="D50" s="6" t="s">
        <v>303</v>
      </c>
      <c r="E50" s="6" t="s">
        <v>304</v>
      </c>
      <c r="F50" s="6" t="s">
        <v>305</v>
      </c>
      <c r="G50" s="8">
        <v>2023</v>
      </c>
      <c r="H50" s="13">
        <v>2024</v>
      </c>
      <c r="I50" s="9">
        <v>10000000</v>
      </c>
      <c r="J50" s="10" t="s">
        <v>259</v>
      </c>
      <c r="K50" s="67"/>
      <c r="L50" s="91" t="s">
        <v>595</v>
      </c>
      <c r="M50" s="225"/>
      <c r="N50" s="195"/>
      <c r="O50" s="70"/>
      <c r="P50" s="86" t="e">
        <f t="shared" si="68"/>
        <v>#DIV/0!</v>
      </c>
      <c r="Q50" s="70"/>
      <c r="R50" s="86" t="e">
        <f t="shared" si="69"/>
        <v>#DIV/0!</v>
      </c>
      <c r="S50" s="70"/>
      <c r="T50" s="86" t="e">
        <f t="shared" si="70"/>
        <v>#DIV/0!</v>
      </c>
      <c r="U50" s="70"/>
      <c r="V50" s="176" t="e">
        <f t="shared" si="71"/>
        <v>#DIV/0!</v>
      </c>
      <c r="W50" s="151"/>
      <c r="X50" s="70"/>
      <c r="Y50" s="76" t="e">
        <f t="shared" si="72"/>
        <v>#DIV/0!</v>
      </c>
      <c r="Z50" s="70"/>
      <c r="AA50" s="76" t="e">
        <f t="shared" si="73"/>
        <v>#DIV/0!</v>
      </c>
      <c r="AB50" s="70"/>
      <c r="AC50" s="76" t="e">
        <f t="shared" si="74"/>
        <v>#DIV/0!</v>
      </c>
      <c r="AD50" s="70"/>
      <c r="AE50" s="181" t="e">
        <f t="shared" si="75"/>
        <v>#DIV/0!</v>
      </c>
      <c r="AF50" s="151">
        <v>1</v>
      </c>
      <c r="AG50" s="70">
        <v>1</v>
      </c>
      <c r="AH50" s="77">
        <f t="shared" si="76"/>
        <v>1</v>
      </c>
      <c r="AI50" s="70"/>
      <c r="AJ50" s="77">
        <f t="shared" si="77"/>
        <v>1</v>
      </c>
      <c r="AK50" s="70"/>
      <c r="AL50" s="77">
        <f t="shared" si="78"/>
        <v>1</v>
      </c>
      <c r="AM50" s="70"/>
      <c r="AN50" s="180">
        <f t="shared" si="79"/>
        <v>1</v>
      </c>
      <c r="AO50" s="151"/>
      <c r="AP50" s="70"/>
      <c r="AQ50" s="84" t="e">
        <f t="shared" si="80"/>
        <v>#DIV/0!</v>
      </c>
      <c r="AR50" s="70"/>
      <c r="AS50" s="84" t="e">
        <f t="shared" si="81"/>
        <v>#DIV/0!</v>
      </c>
      <c r="AT50" s="70"/>
      <c r="AU50" s="84" t="e">
        <f t="shared" si="82"/>
        <v>#DIV/0!</v>
      </c>
      <c r="AV50" s="70"/>
      <c r="AW50" s="178" t="e">
        <f t="shared" si="83"/>
        <v>#DIV/0!</v>
      </c>
    </row>
    <row r="51" spans="1:49" ht="63" x14ac:dyDescent="0.25">
      <c r="A51" s="151">
        <v>84</v>
      </c>
      <c r="B51" s="6" t="s">
        <v>306</v>
      </c>
      <c r="C51" s="6" t="s">
        <v>307</v>
      </c>
      <c r="D51" s="6" t="s">
        <v>308</v>
      </c>
      <c r="E51" s="6" t="s">
        <v>309</v>
      </c>
      <c r="F51" s="6" t="s">
        <v>305</v>
      </c>
      <c r="G51" s="8">
        <v>2023</v>
      </c>
      <c r="H51" s="13">
        <v>2024</v>
      </c>
      <c r="I51" s="9">
        <v>10000000</v>
      </c>
      <c r="J51" s="10" t="s">
        <v>259</v>
      </c>
      <c r="K51" s="67"/>
      <c r="L51" s="91" t="s">
        <v>595</v>
      </c>
      <c r="M51" s="225"/>
      <c r="N51" s="151">
        <v>12</v>
      </c>
      <c r="O51" s="71">
        <v>3</v>
      </c>
      <c r="P51" s="85">
        <f t="shared" si="68"/>
        <v>0.25</v>
      </c>
      <c r="Q51" s="71"/>
      <c r="R51" s="85">
        <f t="shared" si="69"/>
        <v>0.25</v>
      </c>
      <c r="S51" s="71"/>
      <c r="T51" s="85">
        <f t="shared" si="70"/>
        <v>0.25</v>
      </c>
      <c r="U51" s="73"/>
      <c r="V51" s="164">
        <f t="shared" si="71"/>
        <v>0.25</v>
      </c>
      <c r="W51" s="179"/>
      <c r="X51" s="71"/>
      <c r="Y51" s="74" t="e">
        <f t="shared" si="72"/>
        <v>#DIV/0!</v>
      </c>
      <c r="Z51" s="71"/>
      <c r="AA51" s="74" t="e">
        <f t="shared" si="73"/>
        <v>#DIV/0!</v>
      </c>
      <c r="AB51" s="71"/>
      <c r="AC51" s="74" t="e">
        <f t="shared" si="74"/>
        <v>#DIV/0!</v>
      </c>
      <c r="AD51" s="73"/>
      <c r="AE51" s="160" t="e">
        <f t="shared" si="75"/>
        <v>#DIV/0!</v>
      </c>
      <c r="AF51" s="192">
        <v>1</v>
      </c>
      <c r="AG51" s="81">
        <v>1</v>
      </c>
      <c r="AH51" s="75">
        <f t="shared" si="76"/>
        <v>1</v>
      </c>
      <c r="AI51" s="71"/>
      <c r="AJ51" s="75">
        <f t="shared" si="77"/>
        <v>1</v>
      </c>
      <c r="AK51" s="71"/>
      <c r="AL51" s="75">
        <f t="shared" si="78"/>
        <v>1</v>
      </c>
      <c r="AM51" s="73"/>
      <c r="AN51" s="157">
        <f t="shared" si="79"/>
        <v>1</v>
      </c>
      <c r="AO51" s="179"/>
      <c r="AP51" s="71"/>
      <c r="AQ51" s="83" t="e">
        <f t="shared" si="80"/>
        <v>#DIV/0!</v>
      </c>
      <c r="AR51" s="71"/>
      <c r="AS51" s="83" t="e">
        <f t="shared" si="81"/>
        <v>#DIV/0!</v>
      </c>
      <c r="AT51" s="71"/>
      <c r="AU51" s="83" t="e">
        <f t="shared" si="82"/>
        <v>#DIV/0!</v>
      </c>
      <c r="AV51" s="73"/>
      <c r="AW51" s="150" t="e">
        <f t="shared" si="83"/>
        <v>#DIV/0!</v>
      </c>
    </row>
    <row r="52" spans="1:49" ht="63" x14ac:dyDescent="0.25">
      <c r="A52" s="151">
        <v>85</v>
      </c>
      <c r="B52" s="6" t="s">
        <v>310</v>
      </c>
      <c r="C52" s="6" t="s">
        <v>311</v>
      </c>
      <c r="D52" s="6" t="s">
        <v>312</v>
      </c>
      <c r="E52" s="6" t="s">
        <v>313</v>
      </c>
      <c r="F52" s="6" t="s">
        <v>314</v>
      </c>
      <c r="G52" s="8">
        <v>2023</v>
      </c>
      <c r="H52" s="13">
        <v>2024</v>
      </c>
      <c r="I52" s="9">
        <v>10000000</v>
      </c>
      <c r="J52" s="10" t="s">
        <v>259</v>
      </c>
      <c r="K52" s="67"/>
      <c r="L52" s="91" t="s">
        <v>595</v>
      </c>
      <c r="M52" s="225"/>
      <c r="N52" s="151">
        <v>3</v>
      </c>
      <c r="O52" s="71"/>
      <c r="P52" s="85">
        <f t="shared" ref="P52" si="84">+O52/N52</f>
        <v>0</v>
      </c>
      <c r="Q52" s="71"/>
      <c r="R52" s="85">
        <f t="shared" ref="R52" si="85">+(O52+Q52)/N52</f>
        <v>0</v>
      </c>
      <c r="S52" s="71"/>
      <c r="T52" s="85">
        <f t="shared" ref="T52" si="86">+(O52+Q52+S52)/N52</f>
        <v>0</v>
      </c>
      <c r="U52" s="73"/>
      <c r="V52" s="164">
        <f t="shared" ref="V52" si="87">+(O52+Q52+S52+U52)/N52</f>
        <v>0</v>
      </c>
      <c r="W52" s="179">
        <v>3</v>
      </c>
      <c r="X52" s="71"/>
      <c r="Y52" s="74">
        <f t="shared" ref="Y52" si="88">+X52/W52</f>
        <v>0</v>
      </c>
      <c r="Z52" s="71"/>
      <c r="AA52" s="74">
        <f t="shared" ref="AA52" si="89">+(X52+Z52)/W52</f>
        <v>0</v>
      </c>
      <c r="AB52" s="71"/>
      <c r="AC52" s="74">
        <f t="shared" ref="AC52" si="90">+(X52+Z52+AB52)/W52</f>
        <v>0</v>
      </c>
      <c r="AD52" s="73"/>
      <c r="AE52" s="160">
        <f t="shared" ref="AE52" si="91">+(X52+Z52+AB52+AD52)/W52</f>
        <v>0</v>
      </c>
      <c r="AF52" s="179">
        <v>1</v>
      </c>
      <c r="AG52" s="71">
        <v>1</v>
      </c>
      <c r="AH52" s="75">
        <f t="shared" ref="AH52" si="92">+AG52/AF52</f>
        <v>1</v>
      </c>
      <c r="AI52" s="71"/>
      <c r="AJ52" s="75">
        <f t="shared" ref="AJ52" si="93">+(AG52+AI52)/AF52</f>
        <v>1</v>
      </c>
      <c r="AK52" s="71"/>
      <c r="AL52" s="75">
        <f t="shared" ref="AL52" si="94">+(AG52+AI52+AK52)/AF52</f>
        <v>1</v>
      </c>
      <c r="AM52" s="73"/>
      <c r="AN52" s="157">
        <f t="shared" ref="AN52" si="95">+(AG52+AI52+AK52+AM52)/AF52</f>
        <v>1</v>
      </c>
      <c r="AO52" s="179">
        <v>3</v>
      </c>
      <c r="AP52" s="71"/>
      <c r="AQ52" s="83">
        <f t="shared" si="80"/>
        <v>0</v>
      </c>
      <c r="AR52" s="71"/>
      <c r="AS52" s="83">
        <f t="shared" si="81"/>
        <v>0</v>
      </c>
      <c r="AT52" s="71"/>
      <c r="AU52" s="83">
        <f t="shared" si="82"/>
        <v>0</v>
      </c>
      <c r="AV52" s="73"/>
      <c r="AW52" s="150">
        <f t="shared" si="83"/>
        <v>0</v>
      </c>
    </row>
  </sheetData>
  <mergeCells count="280">
    <mergeCell ref="T44:T48"/>
    <mergeCell ref="U44:U48"/>
    <mergeCell ref="S12:S16"/>
    <mergeCell ref="N22:N26"/>
    <mergeCell ref="O22:O26"/>
    <mergeCell ref="P22:P26"/>
    <mergeCell ref="Q22:Q26"/>
    <mergeCell ref="R44:R48"/>
    <mergeCell ref="S44:S48"/>
    <mergeCell ref="R32:R36"/>
    <mergeCell ref="S32:S36"/>
    <mergeCell ref="N32:N36"/>
    <mergeCell ref="O32:O36"/>
    <mergeCell ref="P32:P36"/>
    <mergeCell ref="N43:V43"/>
    <mergeCell ref="T32:T36"/>
    <mergeCell ref="U32:U36"/>
    <mergeCell ref="R22:R26"/>
    <mergeCell ref="S22:S26"/>
    <mergeCell ref="T22:T26"/>
    <mergeCell ref="U22:U26"/>
    <mergeCell ref="Q32:Q36"/>
    <mergeCell ref="N44:N48"/>
    <mergeCell ref="O44:O48"/>
    <mergeCell ref="A1:M1"/>
    <mergeCell ref="A2:B2"/>
    <mergeCell ref="A3:B3"/>
    <mergeCell ref="A4:B4"/>
    <mergeCell ref="A5:A6"/>
    <mergeCell ref="C4:J4"/>
    <mergeCell ref="B5:B6"/>
    <mergeCell ref="C5:C6"/>
    <mergeCell ref="D5:D6"/>
    <mergeCell ref="E5:E6"/>
    <mergeCell ref="F5:F6"/>
    <mergeCell ref="K5:K6"/>
    <mergeCell ref="A11:M11"/>
    <mergeCell ref="A12:B12"/>
    <mergeCell ref="A13:B13"/>
    <mergeCell ref="A14:B14"/>
    <mergeCell ref="A15:A16"/>
    <mergeCell ref="P44:P48"/>
    <mergeCell ref="Q44:Q48"/>
    <mergeCell ref="C2:M2"/>
    <mergeCell ref="C3:M3"/>
    <mergeCell ref="M4:M6"/>
    <mergeCell ref="C22:M22"/>
    <mergeCell ref="C23:M23"/>
    <mergeCell ref="M24:M26"/>
    <mergeCell ref="A21:M21"/>
    <mergeCell ref="A22:B22"/>
    <mergeCell ref="A23:B23"/>
    <mergeCell ref="A24:B24"/>
    <mergeCell ref="C14:J14"/>
    <mergeCell ref="B15:B16"/>
    <mergeCell ref="C15:C16"/>
    <mergeCell ref="D15:D16"/>
    <mergeCell ref="E15:E16"/>
    <mergeCell ref="F15:F16"/>
    <mergeCell ref="K15:K16"/>
    <mergeCell ref="C32:M32"/>
    <mergeCell ref="R12:R16"/>
    <mergeCell ref="C12:M12"/>
    <mergeCell ref="C13:M13"/>
    <mergeCell ref="M14:M16"/>
    <mergeCell ref="C33:M33"/>
    <mergeCell ref="M34:M36"/>
    <mergeCell ref="A31:M31"/>
    <mergeCell ref="A32:B32"/>
    <mergeCell ref="A33:B33"/>
    <mergeCell ref="A34:B34"/>
    <mergeCell ref="A35:A36"/>
    <mergeCell ref="C24:J24"/>
    <mergeCell ref="B25:B26"/>
    <mergeCell ref="C25:C26"/>
    <mergeCell ref="D25:D26"/>
    <mergeCell ref="E25:E26"/>
    <mergeCell ref="F25:F26"/>
    <mergeCell ref="K25:K26"/>
    <mergeCell ref="A25:A26"/>
    <mergeCell ref="A43:M43"/>
    <mergeCell ref="A44:B44"/>
    <mergeCell ref="A45:B45"/>
    <mergeCell ref="A46:B46"/>
    <mergeCell ref="A47:A48"/>
    <mergeCell ref="C34:J34"/>
    <mergeCell ref="B35:B36"/>
    <mergeCell ref="C35:C36"/>
    <mergeCell ref="D35:D36"/>
    <mergeCell ref="E35:E36"/>
    <mergeCell ref="F35:F36"/>
    <mergeCell ref="K35:K36"/>
    <mergeCell ref="C46:J46"/>
    <mergeCell ref="B47:B48"/>
    <mergeCell ref="C47:C48"/>
    <mergeCell ref="D47:D48"/>
    <mergeCell ref="E47:E48"/>
    <mergeCell ref="F47:F48"/>
    <mergeCell ref="K47:K48"/>
    <mergeCell ref="C44:M44"/>
    <mergeCell ref="C45:M45"/>
    <mergeCell ref="M46:M48"/>
    <mergeCell ref="AN2:AN6"/>
    <mergeCell ref="N1:V1"/>
    <mergeCell ref="W1:AE1"/>
    <mergeCell ref="AF1:AN1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AF2:AF6"/>
    <mergeCell ref="AG2:AG6"/>
    <mergeCell ref="AH2:AH6"/>
    <mergeCell ref="AI2:AI6"/>
    <mergeCell ref="T2:T6"/>
    <mergeCell ref="U2:U6"/>
    <mergeCell ref="V2:V6"/>
    <mergeCell ref="N2:N6"/>
    <mergeCell ref="O2:O6"/>
    <mergeCell ref="P2:P6"/>
    <mergeCell ref="Q2:Q6"/>
    <mergeCell ref="AJ2:AJ6"/>
    <mergeCell ref="AK2:AK6"/>
    <mergeCell ref="AL2:AL6"/>
    <mergeCell ref="AM2:AM6"/>
    <mergeCell ref="R2:R6"/>
    <mergeCell ref="S2:S6"/>
    <mergeCell ref="N12:N16"/>
    <mergeCell ref="O12:O16"/>
    <mergeCell ref="P12:P16"/>
    <mergeCell ref="Q12:Q16"/>
    <mergeCell ref="T12:T16"/>
    <mergeCell ref="U12:U16"/>
    <mergeCell ref="AB12:AB16"/>
    <mergeCell ref="AC12:AC16"/>
    <mergeCell ref="AD12:AD16"/>
    <mergeCell ref="AE12:AE16"/>
    <mergeCell ref="V12:V16"/>
    <mergeCell ref="W12:W16"/>
    <mergeCell ref="X12:X16"/>
    <mergeCell ref="Y12:Y16"/>
    <mergeCell ref="Z12:Z16"/>
    <mergeCell ref="N11:V11"/>
    <mergeCell ref="W11:AE11"/>
    <mergeCell ref="AF11:AN11"/>
    <mergeCell ref="AA44:AA48"/>
    <mergeCell ref="AB44:AB48"/>
    <mergeCell ref="AC44:AC48"/>
    <mergeCell ref="AD44:AD48"/>
    <mergeCell ref="AE44:AE48"/>
    <mergeCell ref="V44:V48"/>
    <mergeCell ref="W44:W48"/>
    <mergeCell ref="X44:X48"/>
    <mergeCell ref="Y44:Y48"/>
    <mergeCell ref="Z44:Z48"/>
    <mergeCell ref="AK22:AK26"/>
    <mergeCell ref="AL22:AL26"/>
    <mergeCell ref="AK12:AK16"/>
    <mergeCell ref="AL12:AL16"/>
    <mergeCell ref="AM12:AM16"/>
    <mergeCell ref="AN12:AN16"/>
    <mergeCell ref="V22:V26"/>
    <mergeCell ref="W22:W26"/>
    <mergeCell ref="X22:X26"/>
    <mergeCell ref="Y22:Y26"/>
    <mergeCell ref="Z22:Z26"/>
    <mergeCell ref="AA22:AA26"/>
    <mergeCell ref="AB22:AB26"/>
    <mergeCell ref="AC22:AC26"/>
    <mergeCell ref="AD22:AD26"/>
    <mergeCell ref="AE22:AE26"/>
    <mergeCell ref="AF22:AF26"/>
    <mergeCell ref="AG22:AG26"/>
    <mergeCell ref="AF12:AF16"/>
    <mergeCell ref="AG12:AG16"/>
    <mergeCell ref="AH12:AH16"/>
    <mergeCell ref="AI12:AI16"/>
    <mergeCell ref="AJ12:AJ16"/>
    <mergeCell ref="AA12:AA16"/>
    <mergeCell ref="AJ32:AJ36"/>
    <mergeCell ref="AK32:AK36"/>
    <mergeCell ref="AL32:AL36"/>
    <mergeCell ref="AM32:AM36"/>
    <mergeCell ref="AN32:AN36"/>
    <mergeCell ref="AM22:AM26"/>
    <mergeCell ref="AN22:AN26"/>
    <mergeCell ref="V32:V36"/>
    <mergeCell ref="W32:W36"/>
    <mergeCell ref="X32:X36"/>
    <mergeCell ref="Y32:Y36"/>
    <mergeCell ref="Z32:Z36"/>
    <mergeCell ref="AA32:AA36"/>
    <mergeCell ref="AB32:AB36"/>
    <mergeCell ref="AC32:AC36"/>
    <mergeCell ref="AD32:AD36"/>
    <mergeCell ref="AE32:AE36"/>
    <mergeCell ref="AF32:AF36"/>
    <mergeCell ref="AG32:AG36"/>
    <mergeCell ref="AH32:AH36"/>
    <mergeCell ref="AI32:AI36"/>
    <mergeCell ref="AH22:AH26"/>
    <mergeCell ref="AI22:AI26"/>
    <mergeCell ref="AJ22:AJ26"/>
    <mergeCell ref="AK44:AK48"/>
    <mergeCell ref="AL44:AL48"/>
    <mergeCell ref="AM44:AM48"/>
    <mergeCell ref="AN44:AN48"/>
    <mergeCell ref="AF44:AF48"/>
    <mergeCell ref="AG44:AG48"/>
    <mergeCell ref="AH44:AH48"/>
    <mergeCell ref="AI44:AI48"/>
    <mergeCell ref="AJ44:AJ48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O12:AO16"/>
    <mergeCell ref="AP12:AP16"/>
    <mergeCell ref="AQ12:AQ16"/>
    <mergeCell ref="AR12:AR16"/>
    <mergeCell ref="AS12:AS16"/>
    <mergeCell ref="AT12:AT16"/>
    <mergeCell ref="AU12:AU16"/>
    <mergeCell ref="AV12:AV16"/>
    <mergeCell ref="AW12:AW16"/>
    <mergeCell ref="AO22:AO26"/>
    <mergeCell ref="AP22:AP26"/>
    <mergeCell ref="AQ22:AQ26"/>
    <mergeCell ref="AR22:AR26"/>
    <mergeCell ref="AS22:AS26"/>
    <mergeCell ref="AT22:AT26"/>
    <mergeCell ref="AU22:AU26"/>
    <mergeCell ref="AV22:AV26"/>
    <mergeCell ref="AW22:AW26"/>
    <mergeCell ref="AV44:AV48"/>
    <mergeCell ref="AW44:AW48"/>
    <mergeCell ref="AO32:AO36"/>
    <mergeCell ref="AP32:AP36"/>
    <mergeCell ref="AQ32:AQ36"/>
    <mergeCell ref="AR32:AR36"/>
    <mergeCell ref="AS32:AS36"/>
    <mergeCell ref="AT32:AT36"/>
    <mergeCell ref="AU32:AU36"/>
    <mergeCell ref="AV32:AV36"/>
    <mergeCell ref="AW32:AW36"/>
    <mergeCell ref="W43:AE43"/>
    <mergeCell ref="AF43:AN43"/>
    <mergeCell ref="AO43:AW43"/>
    <mergeCell ref="L4:L6"/>
    <mergeCell ref="L14:L16"/>
    <mergeCell ref="L24:L26"/>
    <mergeCell ref="L34:L36"/>
    <mergeCell ref="L46:L48"/>
    <mergeCell ref="AO11:AW11"/>
    <mergeCell ref="N21:V21"/>
    <mergeCell ref="W21:AE21"/>
    <mergeCell ref="AF21:AN21"/>
    <mergeCell ref="AO21:AW21"/>
    <mergeCell ref="N31:V31"/>
    <mergeCell ref="W31:AE31"/>
    <mergeCell ref="AF31:AN31"/>
    <mergeCell ref="AO31:AW31"/>
    <mergeCell ref="AO44:AO48"/>
    <mergeCell ref="AP44:AP48"/>
    <mergeCell ref="AQ44:AQ48"/>
    <mergeCell ref="AR44:AR48"/>
    <mergeCell ref="AS44:AS48"/>
    <mergeCell ref="AT44:AT48"/>
    <mergeCell ref="AU44:AU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topLeftCell="A46" zoomScale="80" zoomScaleNormal="80" workbookViewId="0">
      <selection activeCell="AF55" sqref="AF55"/>
    </sheetView>
  </sheetViews>
  <sheetFormatPr baseColWidth="10" defaultRowHeight="15" x14ac:dyDescent="0.25"/>
  <cols>
    <col min="1" max="1" width="4.42578125" bestFit="1" customWidth="1"/>
    <col min="2" max="2" width="29" customWidth="1"/>
    <col min="3" max="3" width="21.140625" customWidth="1"/>
    <col min="4" max="4" width="19.42578125" hidden="1" customWidth="1"/>
    <col min="5" max="5" width="25.85546875" hidden="1" customWidth="1"/>
    <col min="6" max="6" width="26.28515625" hidden="1" customWidth="1"/>
    <col min="7" max="7" width="7.42578125" hidden="1" customWidth="1"/>
    <col min="8" max="8" width="8.28515625" hidden="1" customWidth="1"/>
    <col min="9" max="9" width="14.42578125" hidden="1" customWidth="1"/>
    <col min="10" max="10" width="16" hidden="1" customWidth="1"/>
    <col min="11" max="12" width="23.28515625" hidden="1" customWidth="1"/>
    <col min="13" max="13" width="23.28515625" style="92" hidden="1" customWidth="1"/>
    <col min="14" max="14" width="19" style="72" hidden="1" customWidth="1"/>
    <col min="15" max="16" width="19.42578125" style="72" hidden="1" customWidth="1"/>
    <col min="17" max="17" width="17.140625" style="72" hidden="1" customWidth="1"/>
    <col min="18" max="18" width="18.42578125" style="72" hidden="1" customWidth="1"/>
    <col min="19" max="19" width="18" style="72" hidden="1" customWidth="1"/>
    <col min="20" max="20" width="18.85546875" style="72" hidden="1" customWidth="1"/>
    <col min="21" max="21" width="19" style="72" hidden="1" customWidth="1"/>
    <col min="22" max="22" width="17.140625" style="72" hidden="1" customWidth="1"/>
    <col min="23" max="24" width="18.42578125" style="72" hidden="1" customWidth="1"/>
    <col min="25" max="25" width="17.7109375" style="72" hidden="1" customWidth="1"/>
    <col min="26" max="26" width="19" style="72" hidden="1" customWidth="1"/>
    <col min="27" max="27" width="18.42578125" style="72" hidden="1" customWidth="1"/>
    <col min="28" max="28" width="17.7109375" style="72" hidden="1" customWidth="1"/>
    <col min="29" max="29" width="19" style="72" hidden="1" customWidth="1"/>
    <col min="30" max="30" width="17" style="72" hidden="1" customWidth="1"/>
    <col min="31" max="31" width="18.7109375" style="72" hidden="1" customWidth="1"/>
    <col min="32" max="32" width="21.28515625" style="72" customWidth="1"/>
    <col min="33" max="33" width="19.42578125" style="72" customWidth="1"/>
    <col min="34" max="34" width="21" style="72" customWidth="1"/>
    <col min="35" max="35" width="18" style="72" customWidth="1"/>
    <col min="36" max="36" width="19.140625" style="72" customWidth="1"/>
    <col min="37" max="37" width="17.42578125" style="72" customWidth="1"/>
    <col min="38" max="38" width="18.7109375" style="72" customWidth="1"/>
    <col min="39" max="39" width="18.140625" style="72" customWidth="1"/>
    <col min="40" max="40" width="17.42578125" style="72" customWidth="1"/>
    <col min="41" max="41" width="15" style="72" hidden="1" customWidth="1"/>
    <col min="42" max="42" width="15.42578125" style="72" hidden="1" customWidth="1"/>
    <col min="43" max="43" width="15.85546875" style="72" hidden="1" customWidth="1"/>
    <col min="44" max="44" width="17.140625" style="72" hidden="1" customWidth="1"/>
    <col min="45" max="45" width="17" style="72" hidden="1" customWidth="1"/>
    <col min="46" max="46" width="15.28515625" style="72" hidden="1" customWidth="1"/>
    <col min="47" max="47" width="14.42578125" style="72" hidden="1" customWidth="1"/>
    <col min="48" max="48" width="14.85546875" style="72" hidden="1" customWidth="1"/>
    <col min="49" max="49" width="17.7109375" style="72" hidden="1" customWidth="1"/>
  </cols>
  <sheetData>
    <row r="1" spans="1:49" ht="21.75" customHeight="1" thickBot="1" x14ac:dyDescent="0.3">
      <c r="A1" s="463" t="s">
        <v>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5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470" t="s">
        <v>1</v>
      </c>
      <c r="B2" s="473"/>
      <c r="C2" s="463" t="s">
        <v>315</v>
      </c>
      <c r="D2" s="464"/>
      <c r="E2" s="464"/>
      <c r="F2" s="464"/>
      <c r="G2" s="464"/>
      <c r="H2" s="464"/>
      <c r="I2" s="464"/>
      <c r="J2" s="464"/>
      <c r="K2" s="464"/>
      <c r="L2" s="464"/>
      <c r="M2" s="465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463" t="s">
        <v>3</v>
      </c>
      <c r="B3" s="465"/>
      <c r="C3" s="463" t="s">
        <v>316</v>
      </c>
      <c r="D3" s="464"/>
      <c r="E3" s="464"/>
      <c r="F3" s="464"/>
      <c r="G3" s="464"/>
      <c r="H3" s="464"/>
      <c r="I3" s="464"/>
      <c r="J3" s="464"/>
      <c r="K3" s="464"/>
      <c r="L3" s="464"/>
      <c r="M3" s="465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6.5" customHeight="1" thickBot="1" x14ac:dyDescent="0.3">
      <c r="A4" s="463" t="s">
        <v>5</v>
      </c>
      <c r="B4" s="465"/>
      <c r="C4" s="466" t="s">
        <v>317</v>
      </c>
      <c r="D4" s="471"/>
      <c r="E4" s="471"/>
      <c r="F4" s="471"/>
      <c r="G4" s="471"/>
      <c r="H4" s="471"/>
      <c r="I4" s="471"/>
      <c r="J4" s="472"/>
      <c r="K4" s="55" t="s">
        <v>7</v>
      </c>
      <c r="L4" s="460" t="s">
        <v>589</v>
      </c>
      <c r="M4" s="460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458" t="s">
        <v>651</v>
      </c>
      <c r="B5" s="460" t="s">
        <v>8</v>
      </c>
      <c r="C5" s="460" t="s">
        <v>9</v>
      </c>
      <c r="D5" s="460" t="s">
        <v>10</v>
      </c>
      <c r="E5" s="460" t="s">
        <v>11</v>
      </c>
      <c r="F5" s="460" t="s">
        <v>12</v>
      </c>
      <c r="G5" s="55" t="s">
        <v>13</v>
      </c>
      <c r="H5" s="54"/>
      <c r="I5" s="56" t="s">
        <v>14</v>
      </c>
      <c r="J5" s="54"/>
      <c r="K5" s="469" t="s">
        <v>15</v>
      </c>
      <c r="L5" s="461"/>
      <c r="M5" s="461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16.5" thickBot="1" x14ac:dyDescent="0.3">
      <c r="A6" s="459"/>
      <c r="B6" s="462"/>
      <c r="C6" s="462"/>
      <c r="D6" s="462"/>
      <c r="E6" s="462"/>
      <c r="F6" s="462"/>
      <c r="G6" s="122" t="s">
        <v>16</v>
      </c>
      <c r="H6" s="122" t="s">
        <v>17</v>
      </c>
      <c r="I6" s="122" t="s">
        <v>18</v>
      </c>
      <c r="J6" s="122" t="s">
        <v>19</v>
      </c>
      <c r="K6" s="470"/>
      <c r="L6" s="462"/>
      <c r="M6" s="462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45" x14ac:dyDescent="0.25">
      <c r="A7" s="148">
        <v>86</v>
      </c>
      <c r="B7" s="197" t="s">
        <v>318</v>
      </c>
      <c r="C7" s="197" t="s">
        <v>319</v>
      </c>
      <c r="D7" s="197" t="s">
        <v>320</v>
      </c>
      <c r="E7" s="197" t="s">
        <v>321</v>
      </c>
      <c r="F7" s="197" t="s">
        <v>322</v>
      </c>
      <c r="G7" s="129">
        <v>2023</v>
      </c>
      <c r="H7" s="211">
        <v>2024</v>
      </c>
      <c r="I7" s="199">
        <v>7000000</v>
      </c>
      <c r="J7" s="200" t="s">
        <v>259</v>
      </c>
      <c r="K7" s="201"/>
      <c r="L7" s="275" t="s">
        <v>317</v>
      </c>
      <c r="M7" s="224"/>
      <c r="N7" s="294">
        <v>1</v>
      </c>
      <c r="O7" s="285"/>
      <c r="P7" s="130">
        <f t="shared" ref="P7:P16" si="0">+O7/N7</f>
        <v>0</v>
      </c>
      <c r="Q7" s="285"/>
      <c r="R7" s="130">
        <f t="shared" ref="R7:T16" si="1">+(O7+Q7)/N7</f>
        <v>0</v>
      </c>
      <c r="S7" s="285"/>
      <c r="T7" s="130" t="e">
        <f t="shared" si="1"/>
        <v>#DIV/0!</v>
      </c>
      <c r="U7" s="285"/>
      <c r="V7" s="132">
        <f t="shared" ref="V7:V16" si="2">+(O7+Q7+S7+U7)/N7</f>
        <v>0</v>
      </c>
      <c r="W7" s="194"/>
      <c r="X7" s="129"/>
      <c r="Y7" s="137" t="e">
        <f t="shared" ref="Y7:Y16" si="3">+X7/W7</f>
        <v>#DIV/0!</v>
      </c>
      <c r="Z7" s="129"/>
      <c r="AA7" s="137" t="e">
        <f t="shared" ref="AA7:AA16" si="4">+(X7+Z7)/W7</f>
        <v>#DIV/0!</v>
      </c>
      <c r="AB7" s="129"/>
      <c r="AC7" s="137" t="e">
        <f t="shared" ref="AC7:AC16" si="5">+(X7+Z7+AB7)/W7</f>
        <v>#DIV/0!</v>
      </c>
      <c r="AD7" s="131"/>
      <c r="AE7" s="139" t="e">
        <f t="shared" ref="AE7:AE16" si="6">+(X7+Z7+AB7+AD7)/W7</f>
        <v>#DIV/0!</v>
      </c>
      <c r="AF7" s="194">
        <v>1</v>
      </c>
      <c r="AG7" s="129">
        <v>1</v>
      </c>
      <c r="AH7" s="141">
        <f t="shared" ref="AH7:AH16" si="7">+AG7/AF7</f>
        <v>1</v>
      </c>
      <c r="AI7" s="129">
        <v>1</v>
      </c>
      <c r="AJ7" s="141">
        <f t="shared" ref="AJ7:AJ16" si="8">+(AG7+AI7)/AF7</f>
        <v>2</v>
      </c>
      <c r="AK7" s="129">
        <v>1</v>
      </c>
      <c r="AL7" s="141">
        <f t="shared" ref="AL7:AL16" si="9">+(AG7+AI7+AK7)/AF7</f>
        <v>3</v>
      </c>
      <c r="AM7" s="131">
        <v>1</v>
      </c>
      <c r="AN7" s="142">
        <f t="shared" ref="AN7:AN16" si="10">+(AG7+AI7+AK7+AM7)/AF7</f>
        <v>4</v>
      </c>
      <c r="AO7" s="194"/>
      <c r="AP7" s="129"/>
      <c r="AQ7" s="144" t="e">
        <f t="shared" ref="AQ7:AQ16" si="11">+AP7/AO7</f>
        <v>#DIV/0!</v>
      </c>
      <c r="AR7" s="129"/>
      <c r="AS7" s="144" t="e">
        <f t="shared" ref="AS7:AS16" si="12">+(AP7+AR7)/AO7</f>
        <v>#DIV/0!</v>
      </c>
      <c r="AT7" s="129"/>
      <c r="AU7" s="144" t="e">
        <f t="shared" ref="AU7:AU16" si="13">+(AP7+AR7+AT7)/AO7</f>
        <v>#DIV/0!</v>
      </c>
      <c r="AV7" s="131"/>
      <c r="AW7" s="145" t="e">
        <f t="shared" ref="AW7:AW16" si="14">+(AP7+AR7+AT7+AV7)/AO7</f>
        <v>#DIV/0!</v>
      </c>
    </row>
    <row r="8" spans="1:49" ht="110.25" x14ac:dyDescent="0.25">
      <c r="A8" s="151">
        <v>87</v>
      </c>
      <c r="B8" s="6" t="s">
        <v>323</v>
      </c>
      <c r="C8" s="6" t="s">
        <v>324</v>
      </c>
      <c r="D8" s="6" t="s">
        <v>325</v>
      </c>
      <c r="E8" s="6" t="s">
        <v>326</v>
      </c>
      <c r="F8" s="6" t="s">
        <v>322</v>
      </c>
      <c r="G8" s="8">
        <v>2023</v>
      </c>
      <c r="H8" s="13">
        <v>2024</v>
      </c>
      <c r="I8" s="9">
        <v>2500000</v>
      </c>
      <c r="J8" s="10" t="s">
        <v>259</v>
      </c>
      <c r="K8" s="67"/>
      <c r="L8" s="91" t="s">
        <v>317</v>
      </c>
      <c r="M8" s="225"/>
      <c r="N8" s="168">
        <v>2</v>
      </c>
      <c r="O8" s="110"/>
      <c r="P8" s="85">
        <f t="shared" si="0"/>
        <v>0</v>
      </c>
      <c r="Q8" s="71"/>
      <c r="R8" s="85">
        <f t="shared" si="1"/>
        <v>0</v>
      </c>
      <c r="S8" s="71"/>
      <c r="T8" s="85">
        <f t="shared" ref="T8:T16" si="15">+(O8+Q8+S8)/N8</f>
        <v>0</v>
      </c>
      <c r="U8" s="73"/>
      <c r="V8" s="164">
        <f t="shared" si="2"/>
        <v>0</v>
      </c>
      <c r="W8" s="168">
        <v>2</v>
      </c>
      <c r="X8" s="71"/>
      <c r="Y8" s="74">
        <f t="shared" si="3"/>
        <v>0</v>
      </c>
      <c r="Z8" s="71"/>
      <c r="AA8" s="74">
        <f t="shared" si="4"/>
        <v>0</v>
      </c>
      <c r="AB8" s="71"/>
      <c r="AC8" s="74">
        <f t="shared" si="5"/>
        <v>0</v>
      </c>
      <c r="AD8" s="73"/>
      <c r="AE8" s="160">
        <f t="shared" si="6"/>
        <v>0</v>
      </c>
      <c r="AF8" s="168">
        <v>2</v>
      </c>
      <c r="AG8" s="71"/>
      <c r="AH8" s="75">
        <f t="shared" si="7"/>
        <v>0</v>
      </c>
      <c r="AI8" s="71">
        <v>1</v>
      </c>
      <c r="AJ8" s="75">
        <f t="shared" si="8"/>
        <v>0.5</v>
      </c>
      <c r="AK8" s="71"/>
      <c r="AL8" s="75">
        <f t="shared" si="9"/>
        <v>0.5</v>
      </c>
      <c r="AM8" s="73">
        <v>1</v>
      </c>
      <c r="AN8" s="157">
        <f t="shared" si="10"/>
        <v>1</v>
      </c>
      <c r="AO8" s="168">
        <v>2</v>
      </c>
      <c r="AP8" s="71"/>
      <c r="AQ8" s="83">
        <f t="shared" si="11"/>
        <v>0</v>
      </c>
      <c r="AR8" s="71"/>
      <c r="AS8" s="83">
        <f t="shared" si="12"/>
        <v>0</v>
      </c>
      <c r="AT8" s="71"/>
      <c r="AU8" s="83">
        <f t="shared" si="13"/>
        <v>0</v>
      </c>
      <c r="AV8" s="73"/>
      <c r="AW8" s="150">
        <f t="shared" si="14"/>
        <v>0</v>
      </c>
    </row>
    <row r="9" spans="1:49" ht="110.25" x14ac:dyDescent="0.25">
      <c r="A9" s="151">
        <v>88</v>
      </c>
      <c r="B9" s="6" t="s">
        <v>327</v>
      </c>
      <c r="C9" s="6" t="s">
        <v>328</v>
      </c>
      <c r="D9" s="6" t="s">
        <v>325</v>
      </c>
      <c r="E9" s="6" t="s">
        <v>329</v>
      </c>
      <c r="F9" s="6" t="s">
        <v>322</v>
      </c>
      <c r="G9" s="8">
        <v>2023</v>
      </c>
      <c r="H9" s="13">
        <v>2024</v>
      </c>
      <c r="I9" s="9">
        <v>2000000</v>
      </c>
      <c r="J9" s="10" t="s">
        <v>259</v>
      </c>
      <c r="K9" s="67"/>
      <c r="L9" s="91" t="s">
        <v>317</v>
      </c>
      <c r="M9" s="225"/>
      <c r="N9" s="168">
        <v>2</v>
      </c>
      <c r="O9" s="281"/>
      <c r="P9" s="85">
        <f t="shared" si="0"/>
        <v>0</v>
      </c>
      <c r="Q9" s="71"/>
      <c r="R9" s="85">
        <f t="shared" si="1"/>
        <v>0</v>
      </c>
      <c r="S9" s="71"/>
      <c r="T9" s="85">
        <f t="shared" si="15"/>
        <v>0</v>
      </c>
      <c r="U9" s="73"/>
      <c r="V9" s="164">
        <f t="shared" si="2"/>
        <v>0</v>
      </c>
      <c r="W9" s="168">
        <v>2</v>
      </c>
      <c r="X9" s="71"/>
      <c r="Y9" s="74">
        <f t="shared" si="3"/>
        <v>0</v>
      </c>
      <c r="Z9" s="71"/>
      <c r="AA9" s="74">
        <f t="shared" si="4"/>
        <v>0</v>
      </c>
      <c r="AB9" s="71"/>
      <c r="AC9" s="74">
        <f t="shared" si="5"/>
        <v>0</v>
      </c>
      <c r="AD9" s="73"/>
      <c r="AE9" s="160">
        <f t="shared" si="6"/>
        <v>0</v>
      </c>
      <c r="AF9" s="168">
        <v>2</v>
      </c>
      <c r="AG9" s="71"/>
      <c r="AH9" s="75">
        <f t="shared" si="7"/>
        <v>0</v>
      </c>
      <c r="AI9" s="71">
        <v>1</v>
      </c>
      <c r="AJ9" s="75">
        <f t="shared" si="8"/>
        <v>0.5</v>
      </c>
      <c r="AK9" s="71">
        <v>1</v>
      </c>
      <c r="AL9" s="75">
        <f t="shared" si="9"/>
        <v>1</v>
      </c>
      <c r="AM9" s="73"/>
      <c r="AN9" s="157">
        <f t="shared" si="10"/>
        <v>1</v>
      </c>
      <c r="AO9" s="168">
        <v>2</v>
      </c>
      <c r="AP9" s="71"/>
      <c r="AQ9" s="83">
        <f t="shared" si="11"/>
        <v>0</v>
      </c>
      <c r="AR9" s="71"/>
      <c r="AS9" s="83">
        <f t="shared" si="12"/>
        <v>0</v>
      </c>
      <c r="AT9" s="71"/>
      <c r="AU9" s="83">
        <f t="shared" si="13"/>
        <v>0</v>
      </c>
      <c r="AV9" s="73"/>
      <c r="AW9" s="150">
        <f t="shared" si="14"/>
        <v>0</v>
      </c>
    </row>
    <row r="10" spans="1:49" ht="94.5" x14ac:dyDescent="0.25">
      <c r="A10" s="151">
        <v>89</v>
      </c>
      <c r="B10" s="6" t="s">
        <v>330</v>
      </c>
      <c r="C10" s="6" t="s">
        <v>331</v>
      </c>
      <c r="D10" s="6" t="s">
        <v>325</v>
      </c>
      <c r="E10" s="6" t="s">
        <v>332</v>
      </c>
      <c r="F10" s="6" t="s">
        <v>322</v>
      </c>
      <c r="G10" s="8">
        <v>2023</v>
      </c>
      <c r="H10" s="13">
        <v>2024</v>
      </c>
      <c r="I10" s="9">
        <v>2000000</v>
      </c>
      <c r="J10" s="10" t="s">
        <v>259</v>
      </c>
      <c r="K10" s="67"/>
      <c r="L10" s="91" t="s">
        <v>317</v>
      </c>
      <c r="M10" s="225"/>
      <c r="N10" s="168">
        <v>2</v>
      </c>
      <c r="O10" s="281"/>
      <c r="P10" s="85">
        <f t="shared" si="0"/>
        <v>0</v>
      </c>
      <c r="Q10" s="71"/>
      <c r="R10" s="85">
        <f t="shared" si="1"/>
        <v>0</v>
      </c>
      <c r="S10" s="71"/>
      <c r="T10" s="85">
        <f t="shared" si="15"/>
        <v>0</v>
      </c>
      <c r="U10" s="73"/>
      <c r="V10" s="164">
        <f t="shared" si="2"/>
        <v>0</v>
      </c>
      <c r="W10" s="168">
        <v>2</v>
      </c>
      <c r="X10" s="71"/>
      <c r="Y10" s="74">
        <f t="shared" si="3"/>
        <v>0</v>
      </c>
      <c r="Z10" s="71"/>
      <c r="AA10" s="74">
        <f t="shared" si="4"/>
        <v>0</v>
      </c>
      <c r="AB10" s="71"/>
      <c r="AC10" s="74">
        <f t="shared" si="5"/>
        <v>0</v>
      </c>
      <c r="AD10" s="73"/>
      <c r="AE10" s="160">
        <f t="shared" si="6"/>
        <v>0</v>
      </c>
      <c r="AF10" s="168">
        <v>2</v>
      </c>
      <c r="AG10" s="71"/>
      <c r="AH10" s="75">
        <f t="shared" si="7"/>
        <v>0</v>
      </c>
      <c r="AI10" s="71">
        <v>1</v>
      </c>
      <c r="AJ10" s="75">
        <f t="shared" si="8"/>
        <v>0.5</v>
      </c>
      <c r="AK10" s="71">
        <v>1</v>
      </c>
      <c r="AL10" s="75">
        <f t="shared" si="9"/>
        <v>1</v>
      </c>
      <c r="AM10" s="73"/>
      <c r="AN10" s="157">
        <f t="shared" si="10"/>
        <v>1</v>
      </c>
      <c r="AO10" s="168">
        <v>2</v>
      </c>
      <c r="AP10" s="71"/>
      <c r="AQ10" s="83">
        <f t="shared" si="11"/>
        <v>0</v>
      </c>
      <c r="AR10" s="71"/>
      <c r="AS10" s="83">
        <f t="shared" si="12"/>
        <v>0</v>
      </c>
      <c r="AT10" s="71"/>
      <c r="AU10" s="83">
        <f t="shared" si="13"/>
        <v>0</v>
      </c>
      <c r="AV10" s="73"/>
      <c r="AW10" s="150">
        <f t="shared" si="14"/>
        <v>0</v>
      </c>
    </row>
    <row r="11" spans="1:49" ht="78.75" x14ac:dyDescent="0.25">
      <c r="A11" s="151">
        <v>90</v>
      </c>
      <c r="B11" s="6" t="s">
        <v>333</v>
      </c>
      <c r="C11" s="6" t="s">
        <v>334</v>
      </c>
      <c r="D11" s="6" t="s">
        <v>325</v>
      </c>
      <c r="E11" s="6" t="s">
        <v>326</v>
      </c>
      <c r="F11" s="6" t="s">
        <v>322</v>
      </c>
      <c r="G11" s="8">
        <v>2023</v>
      </c>
      <c r="H11" s="13">
        <v>2024</v>
      </c>
      <c r="I11" s="9">
        <v>2000000</v>
      </c>
      <c r="J11" s="10" t="s">
        <v>259</v>
      </c>
      <c r="K11" s="67"/>
      <c r="L11" s="91" t="s">
        <v>317</v>
      </c>
      <c r="M11" s="225"/>
      <c r="N11" s="168">
        <v>2</v>
      </c>
      <c r="O11" s="281"/>
      <c r="P11" s="85">
        <f t="shared" si="0"/>
        <v>0</v>
      </c>
      <c r="Q11" s="71"/>
      <c r="R11" s="85">
        <f t="shared" si="1"/>
        <v>0</v>
      </c>
      <c r="S11" s="71"/>
      <c r="T11" s="85">
        <f t="shared" si="15"/>
        <v>0</v>
      </c>
      <c r="U11" s="73"/>
      <c r="V11" s="164">
        <f t="shared" si="2"/>
        <v>0</v>
      </c>
      <c r="W11" s="168">
        <v>2</v>
      </c>
      <c r="X11" s="71"/>
      <c r="Y11" s="74">
        <f t="shared" si="3"/>
        <v>0</v>
      </c>
      <c r="Z11" s="71"/>
      <c r="AA11" s="74">
        <f t="shared" si="4"/>
        <v>0</v>
      </c>
      <c r="AB11" s="71"/>
      <c r="AC11" s="74">
        <f t="shared" si="5"/>
        <v>0</v>
      </c>
      <c r="AD11" s="73"/>
      <c r="AE11" s="160">
        <f t="shared" si="6"/>
        <v>0</v>
      </c>
      <c r="AF11" s="168">
        <v>2</v>
      </c>
      <c r="AG11" s="71"/>
      <c r="AH11" s="75">
        <f t="shared" si="7"/>
        <v>0</v>
      </c>
      <c r="AI11" s="71">
        <v>1</v>
      </c>
      <c r="AJ11" s="75">
        <f t="shared" si="8"/>
        <v>0.5</v>
      </c>
      <c r="AK11" s="71">
        <v>1</v>
      </c>
      <c r="AL11" s="75">
        <f t="shared" si="9"/>
        <v>1</v>
      </c>
      <c r="AM11" s="73"/>
      <c r="AN11" s="157">
        <f t="shared" si="10"/>
        <v>1</v>
      </c>
      <c r="AO11" s="168">
        <v>2</v>
      </c>
      <c r="AP11" s="71"/>
      <c r="AQ11" s="83">
        <f t="shared" si="11"/>
        <v>0</v>
      </c>
      <c r="AR11" s="71"/>
      <c r="AS11" s="83">
        <f t="shared" si="12"/>
        <v>0</v>
      </c>
      <c r="AT11" s="71"/>
      <c r="AU11" s="83">
        <f t="shared" si="13"/>
        <v>0</v>
      </c>
      <c r="AV11" s="73"/>
      <c r="AW11" s="150">
        <f t="shared" si="14"/>
        <v>0</v>
      </c>
    </row>
    <row r="12" spans="1:49" ht="78.75" x14ac:dyDescent="0.25">
      <c r="A12" s="151">
        <v>91</v>
      </c>
      <c r="B12" s="6" t="s">
        <v>335</v>
      </c>
      <c r="C12" s="6" t="s">
        <v>334</v>
      </c>
      <c r="D12" s="6" t="s">
        <v>325</v>
      </c>
      <c r="E12" s="6" t="s">
        <v>336</v>
      </c>
      <c r="F12" s="6" t="s">
        <v>322</v>
      </c>
      <c r="G12" s="8">
        <v>2023</v>
      </c>
      <c r="H12" s="13">
        <v>2024</v>
      </c>
      <c r="I12" s="9">
        <v>2000000</v>
      </c>
      <c r="J12" s="10" t="s">
        <v>259</v>
      </c>
      <c r="K12" s="67"/>
      <c r="L12" s="91" t="s">
        <v>317</v>
      </c>
      <c r="M12" s="225"/>
      <c r="N12" s="296">
        <v>1</v>
      </c>
      <c r="O12" s="281"/>
      <c r="P12" s="85">
        <f t="shared" si="0"/>
        <v>0</v>
      </c>
      <c r="Q12" s="71"/>
      <c r="R12" s="85">
        <f t="shared" si="1"/>
        <v>0</v>
      </c>
      <c r="S12" s="71"/>
      <c r="T12" s="85">
        <f t="shared" si="15"/>
        <v>0</v>
      </c>
      <c r="U12" s="73"/>
      <c r="V12" s="164">
        <f t="shared" si="2"/>
        <v>0</v>
      </c>
      <c r="W12" s="196"/>
      <c r="X12" s="71"/>
      <c r="Y12" s="74" t="e">
        <f t="shared" si="3"/>
        <v>#DIV/0!</v>
      </c>
      <c r="Z12" s="71"/>
      <c r="AA12" s="74" t="e">
        <f t="shared" si="4"/>
        <v>#DIV/0!</v>
      </c>
      <c r="AB12" s="71"/>
      <c r="AC12" s="74" t="e">
        <f t="shared" si="5"/>
        <v>#DIV/0!</v>
      </c>
      <c r="AD12" s="73"/>
      <c r="AE12" s="160" t="e">
        <f t="shared" si="6"/>
        <v>#DIV/0!</v>
      </c>
      <c r="AF12" s="250">
        <v>1</v>
      </c>
      <c r="AG12" s="71"/>
      <c r="AH12" s="75">
        <f t="shared" si="7"/>
        <v>0</v>
      </c>
      <c r="AI12" s="71"/>
      <c r="AJ12" s="75">
        <f t="shared" si="8"/>
        <v>0</v>
      </c>
      <c r="AK12" s="81">
        <v>1</v>
      </c>
      <c r="AL12" s="75">
        <f t="shared" si="9"/>
        <v>1</v>
      </c>
      <c r="AM12" s="73"/>
      <c r="AN12" s="157">
        <f t="shared" si="10"/>
        <v>1</v>
      </c>
      <c r="AO12" s="196"/>
      <c r="AP12" s="71"/>
      <c r="AQ12" s="83" t="e">
        <f t="shared" si="11"/>
        <v>#DIV/0!</v>
      </c>
      <c r="AR12" s="71"/>
      <c r="AS12" s="83" t="e">
        <f t="shared" si="12"/>
        <v>#DIV/0!</v>
      </c>
      <c r="AT12" s="71"/>
      <c r="AU12" s="83" t="e">
        <f t="shared" si="13"/>
        <v>#DIV/0!</v>
      </c>
      <c r="AV12" s="73"/>
      <c r="AW12" s="150" t="e">
        <f t="shared" si="14"/>
        <v>#DIV/0!</v>
      </c>
    </row>
    <row r="13" spans="1:49" ht="78.75" x14ac:dyDescent="0.25">
      <c r="A13" s="151">
        <v>92</v>
      </c>
      <c r="B13" s="6" t="s">
        <v>337</v>
      </c>
      <c r="C13" s="6" t="s">
        <v>338</v>
      </c>
      <c r="D13" s="6" t="s">
        <v>325</v>
      </c>
      <c r="E13" s="6" t="s">
        <v>339</v>
      </c>
      <c r="F13" s="6" t="s">
        <v>322</v>
      </c>
      <c r="G13" s="8">
        <v>2023</v>
      </c>
      <c r="H13" s="13">
        <v>2024</v>
      </c>
      <c r="I13" s="9">
        <v>2000000</v>
      </c>
      <c r="J13" s="10" t="s">
        <v>259</v>
      </c>
      <c r="K13" s="67"/>
      <c r="L13" s="91" t="s">
        <v>317</v>
      </c>
      <c r="M13" s="225"/>
      <c r="N13" s="168">
        <v>2</v>
      </c>
      <c r="O13" s="81"/>
      <c r="P13" s="85">
        <f t="shared" si="0"/>
        <v>0</v>
      </c>
      <c r="Q13" s="71"/>
      <c r="R13" s="85">
        <f t="shared" si="1"/>
        <v>0</v>
      </c>
      <c r="S13" s="71"/>
      <c r="T13" s="85">
        <f t="shared" si="15"/>
        <v>0</v>
      </c>
      <c r="U13" s="73"/>
      <c r="V13" s="164">
        <f t="shared" si="2"/>
        <v>0</v>
      </c>
      <c r="W13" s="168">
        <v>2</v>
      </c>
      <c r="X13" s="71"/>
      <c r="Y13" s="74">
        <f t="shared" si="3"/>
        <v>0</v>
      </c>
      <c r="Z13" s="71"/>
      <c r="AA13" s="74">
        <f t="shared" si="4"/>
        <v>0</v>
      </c>
      <c r="AB13" s="71"/>
      <c r="AC13" s="74">
        <f t="shared" si="5"/>
        <v>0</v>
      </c>
      <c r="AD13" s="73"/>
      <c r="AE13" s="160">
        <f t="shared" si="6"/>
        <v>0</v>
      </c>
      <c r="AF13" s="168">
        <v>2</v>
      </c>
      <c r="AG13" s="71"/>
      <c r="AH13" s="75">
        <f t="shared" si="7"/>
        <v>0</v>
      </c>
      <c r="AI13" s="71">
        <v>1</v>
      </c>
      <c r="AJ13" s="75">
        <f t="shared" si="8"/>
        <v>0.5</v>
      </c>
      <c r="AK13" s="71">
        <v>1</v>
      </c>
      <c r="AL13" s="75">
        <f t="shared" si="9"/>
        <v>1</v>
      </c>
      <c r="AM13" s="73"/>
      <c r="AN13" s="157">
        <f t="shared" si="10"/>
        <v>1</v>
      </c>
      <c r="AO13" s="168">
        <v>2</v>
      </c>
      <c r="AP13" s="71"/>
      <c r="AQ13" s="83">
        <f t="shared" si="11"/>
        <v>0</v>
      </c>
      <c r="AR13" s="71"/>
      <c r="AS13" s="83">
        <f t="shared" si="12"/>
        <v>0</v>
      </c>
      <c r="AT13" s="71"/>
      <c r="AU13" s="83">
        <f t="shared" si="13"/>
        <v>0</v>
      </c>
      <c r="AV13" s="73"/>
      <c r="AW13" s="150">
        <f t="shared" si="14"/>
        <v>0</v>
      </c>
    </row>
    <row r="14" spans="1:49" ht="110.25" x14ac:dyDescent="0.25">
      <c r="A14" s="151">
        <v>93</v>
      </c>
      <c r="B14" s="6" t="s">
        <v>340</v>
      </c>
      <c r="C14" s="6" t="s">
        <v>341</v>
      </c>
      <c r="D14" s="6" t="s">
        <v>325</v>
      </c>
      <c r="E14" s="6" t="s">
        <v>339</v>
      </c>
      <c r="F14" s="6" t="s">
        <v>322</v>
      </c>
      <c r="G14" s="8">
        <v>2023</v>
      </c>
      <c r="H14" s="13">
        <v>2024</v>
      </c>
      <c r="I14" s="9">
        <v>2000000</v>
      </c>
      <c r="J14" s="10" t="s">
        <v>259</v>
      </c>
      <c r="K14" s="67"/>
      <c r="L14" s="91" t="s">
        <v>317</v>
      </c>
      <c r="M14" s="225"/>
      <c r="N14" s="168">
        <v>2</v>
      </c>
      <c r="O14" s="81"/>
      <c r="P14" s="85">
        <f t="shared" si="0"/>
        <v>0</v>
      </c>
      <c r="Q14" s="71"/>
      <c r="R14" s="85">
        <f t="shared" si="1"/>
        <v>0</v>
      </c>
      <c r="S14" s="71"/>
      <c r="T14" s="85">
        <f t="shared" si="15"/>
        <v>0</v>
      </c>
      <c r="U14" s="73"/>
      <c r="V14" s="164">
        <f t="shared" si="2"/>
        <v>0</v>
      </c>
      <c r="W14" s="168">
        <v>2</v>
      </c>
      <c r="X14" s="71"/>
      <c r="Y14" s="74">
        <f t="shared" si="3"/>
        <v>0</v>
      </c>
      <c r="Z14" s="71"/>
      <c r="AA14" s="74">
        <f t="shared" si="4"/>
        <v>0</v>
      </c>
      <c r="AB14" s="71"/>
      <c r="AC14" s="74">
        <f t="shared" si="5"/>
        <v>0</v>
      </c>
      <c r="AD14" s="73"/>
      <c r="AE14" s="160">
        <f t="shared" si="6"/>
        <v>0</v>
      </c>
      <c r="AF14" s="168">
        <v>2</v>
      </c>
      <c r="AG14" s="71"/>
      <c r="AH14" s="75">
        <f t="shared" si="7"/>
        <v>0</v>
      </c>
      <c r="AI14" s="71">
        <v>1</v>
      </c>
      <c r="AJ14" s="75">
        <f t="shared" si="8"/>
        <v>0.5</v>
      </c>
      <c r="AK14" s="71">
        <v>1</v>
      </c>
      <c r="AL14" s="75">
        <f t="shared" si="9"/>
        <v>1</v>
      </c>
      <c r="AM14" s="73">
        <v>1</v>
      </c>
      <c r="AN14" s="157">
        <f t="shared" si="10"/>
        <v>1.5</v>
      </c>
      <c r="AO14" s="168">
        <v>2</v>
      </c>
      <c r="AP14" s="71"/>
      <c r="AQ14" s="83">
        <f t="shared" si="11"/>
        <v>0</v>
      </c>
      <c r="AR14" s="71"/>
      <c r="AS14" s="83">
        <f t="shared" si="12"/>
        <v>0</v>
      </c>
      <c r="AT14" s="71"/>
      <c r="AU14" s="83">
        <f t="shared" si="13"/>
        <v>0</v>
      </c>
      <c r="AV14" s="73"/>
      <c r="AW14" s="150">
        <f t="shared" si="14"/>
        <v>0</v>
      </c>
    </row>
    <row r="15" spans="1:49" ht="63" x14ac:dyDescent="0.25">
      <c r="A15" s="151">
        <v>94</v>
      </c>
      <c r="B15" s="6" t="s">
        <v>342</v>
      </c>
      <c r="C15" s="6" t="s">
        <v>343</v>
      </c>
      <c r="D15" s="6" t="s">
        <v>344</v>
      </c>
      <c r="E15" s="6" t="s">
        <v>345</v>
      </c>
      <c r="F15" s="6" t="s">
        <v>322</v>
      </c>
      <c r="G15" s="8">
        <v>2023</v>
      </c>
      <c r="H15" s="13">
        <v>2024</v>
      </c>
      <c r="I15" s="9">
        <v>5000000</v>
      </c>
      <c r="J15" s="10" t="s">
        <v>259</v>
      </c>
      <c r="K15" s="67"/>
      <c r="L15" s="91" t="s">
        <v>317</v>
      </c>
      <c r="M15" s="225"/>
      <c r="N15" s="168">
        <v>48</v>
      </c>
      <c r="O15" s="281"/>
      <c r="P15" s="85">
        <f t="shared" si="0"/>
        <v>0</v>
      </c>
      <c r="Q15" s="281"/>
      <c r="R15" s="85">
        <f t="shared" si="1"/>
        <v>0</v>
      </c>
      <c r="S15" s="281"/>
      <c r="T15" s="85">
        <f t="shared" si="15"/>
        <v>0</v>
      </c>
      <c r="U15" s="281"/>
      <c r="V15" s="164">
        <f t="shared" si="2"/>
        <v>0</v>
      </c>
      <c r="W15" s="196">
        <v>48</v>
      </c>
      <c r="X15" s="71"/>
      <c r="Y15" s="74">
        <f t="shared" si="3"/>
        <v>0</v>
      </c>
      <c r="Z15" s="71"/>
      <c r="AA15" s="74">
        <f t="shared" si="4"/>
        <v>0</v>
      </c>
      <c r="AB15" s="71"/>
      <c r="AC15" s="74">
        <f t="shared" si="5"/>
        <v>0</v>
      </c>
      <c r="AD15" s="73"/>
      <c r="AE15" s="160">
        <f t="shared" si="6"/>
        <v>0</v>
      </c>
      <c r="AF15" s="196">
        <v>48</v>
      </c>
      <c r="AG15" s="71"/>
      <c r="AH15" s="75">
        <f t="shared" si="7"/>
        <v>0</v>
      </c>
      <c r="AI15" s="71"/>
      <c r="AJ15" s="75">
        <f t="shared" si="8"/>
        <v>0</v>
      </c>
      <c r="AK15" s="71">
        <v>36</v>
      </c>
      <c r="AL15" s="75">
        <f t="shared" si="9"/>
        <v>0.75</v>
      </c>
      <c r="AM15" s="73">
        <v>12</v>
      </c>
      <c r="AN15" s="157">
        <f t="shared" si="10"/>
        <v>1</v>
      </c>
      <c r="AO15" s="196">
        <v>48</v>
      </c>
      <c r="AP15" s="71"/>
      <c r="AQ15" s="83">
        <f t="shared" si="11"/>
        <v>0</v>
      </c>
      <c r="AR15" s="71"/>
      <c r="AS15" s="83">
        <f t="shared" si="12"/>
        <v>0</v>
      </c>
      <c r="AT15" s="71"/>
      <c r="AU15" s="83">
        <f t="shared" si="13"/>
        <v>0</v>
      </c>
      <c r="AV15" s="73"/>
      <c r="AW15" s="150">
        <f t="shared" si="14"/>
        <v>0</v>
      </c>
    </row>
    <row r="16" spans="1:49" ht="48" thickBot="1" x14ac:dyDescent="0.3">
      <c r="A16" s="151">
        <v>95</v>
      </c>
      <c r="B16" s="203" t="s">
        <v>346</v>
      </c>
      <c r="C16" s="203" t="s">
        <v>347</v>
      </c>
      <c r="D16" s="203" t="s">
        <v>348</v>
      </c>
      <c r="E16" s="203" t="s">
        <v>349</v>
      </c>
      <c r="F16" s="203" t="s">
        <v>322</v>
      </c>
      <c r="G16" s="205">
        <v>2023</v>
      </c>
      <c r="H16" s="214">
        <v>2024</v>
      </c>
      <c r="I16" s="206">
        <v>15000000</v>
      </c>
      <c r="J16" s="207" t="s">
        <v>259</v>
      </c>
      <c r="K16" s="208"/>
      <c r="L16" s="276" t="s">
        <v>317</v>
      </c>
      <c r="M16" s="226"/>
      <c r="N16" s="237">
        <v>0</v>
      </c>
      <c r="O16" s="238"/>
      <c r="P16" s="166" t="e">
        <f t="shared" si="0"/>
        <v>#DIV/0!</v>
      </c>
      <c r="Q16" s="153"/>
      <c r="R16" s="166" t="e">
        <f t="shared" si="1"/>
        <v>#DIV/0!</v>
      </c>
      <c r="S16" s="153"/>
      <c r="T16" s="166" t="e">
        <f t="shared" si="15"/>
        <v>#DIV/0!</v>
      </c>
      <c r="U16" s="155"/>
      <c r="V16" s="167" t="e">
        <f t="shared" si="2"/>
        <v>#DIV/0!</v>
      </c>
      <c r="W16" s="237"/>
      <c r="X16" s="153"/>
      <c r="Y16" s="161" t="e">
        <f t="shared" si="3"/>
        <v>#DIV/0!</v>
      </c>
      <c r="Z16" s="153"/>
      <c r="AA16" s="161" t="e">
        <f t="shared" si="4"/>
        <v>#DIV/0!</v>
      </c>
      <c r="AB16" s="153"/>
      <c r="AC16" s="161" t="e">
        <f t="shared" si="5"/>
        <v>#DIV/0!</v>
      </c>
      <c r="AD16" s="155"/>
      <c r="AE16" s="162" t="e">
        <f t="shared" si="6"/>
        <v>#DIV/0!</v>
      </c>
      <c r="AF16" s="237">
        <v>1</v>
      </c>
      <c r="AG16" s="153">
        <v>0</v>
      </c>
      <c r="AH16" s="158">
        <f t="shared" si="7"/>
        <v>0</v>
      </c>
      <c r="AI16" s="153">
        <v>0</v>
      </c>
      <c r="AJ16" s="158">
        <f t="shared" si="8"/>
        <v>0</v>
      </c>
      <c r="AK16" s="153">
        <v>0</v>
      </c>
      <c r="AL16" s="158">
        <f t="shared" si="9"/>
        <v>0</v>
      </c>
      <c r="AM16" s="155">
        <v>0</v>
      </c>
      <c r="AN16" s="159">
        <f t="shared" si="10"/>
        <v>0</v>
      </c>
      <c r="AO16" s="237">
        <v>0</v>
      </c>
      <c r="AP16" s="153"/>
      <c r="AQ16" s="154" t="e">
        <f t="shared" si="11"/>
        <v>#DIV/0!</v>
      </c>
      <c r="AR16" s="153"/>
      <c r="AS16" s="154" t="e">
        <f t="shared" si="12"/>
        <v>#DIV/0!</v>
      </c>
      <c r="AT16" s="153"/>
      <c r="AU16" s="154" t="e">
        <f t="shared" si="13"/>
        <v>#DIV/0!</v>
      </c>
      <c r="AV16" s="155"/>
      <c r="AW16" s="156" t="e">
        <f t="shared" si="14"/>
        <v>#DIV/0!</v>
      </c>
    </row>
    <row r="17" spans="1:49" ht="16.5" thickBot="1" x14ac:dyDescent="0.3">
      <c r="A17" s="72"/>
      <c r="B17" s="18"/>
      <c r="C17" s="19"/>
      <c r="D17" s="19"/>
      <c r="E17" s="19"/>
      <c r="F17" s="19"/>
      <c r="G17" s="20"/>
      <c r="H17" s="21"/>
      <c r="I17" s="32"/>
      <c r="J17" s="23"/>
      <c r="M17" s="117"/>
    </row>
    <row r="18" spans="1:49" ht="16.5" customHeight="1" thickBot="1" x14ac:dyDescent="0.3">
      <c r="A18" s="463" t="s">
        <v>0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5"/>
      <c r="N18" s="539" t="s">
        <v>582</v>
      </c>
      <c r="O18" s="540"/>
      <c r="P18" s="540"/>
      <c r="Q18" s="540"/>
      <c r="R18" s="540"/>
      <c r="S18" s="540"/>
      <c r="T18" s="540"/>
      <c r="U18" s="540"/>
      <c r="V18" s="541"/>
      <c r="W18" s="542" t="s">
        <v>583</v>
      </c>
      <c r="X18" s="543"/>
      <c r="Y18" s="543"/>
      <c r="Z18" s="543"/>
      <c r="AA18" s="543"/>
      <c r="AB18" s="543"/>
      <c r="AC18" s="543"/>
      <c r="AD18" s="543"/>
      <c r="AE18" s="544"/>
      <c r="AF18" s="545" t="s">
        <v>584</v>
      </c>
      <c r="AG18" s="546"/>
      <c r="AH18" s="546"/>
      <c r="AI18" s="546"/>
      <c r="AJ18" s="546"/>
      <c r="AK18" s="546"/>
      <c r="AL18" s="546"/>
      <c r="AM18" s="546"/>
      <c r="AN18" s="547"/>
      <c r="AO18" s="548" t="s">
        <v>623</v>
      </c>
      <c r="AP18" s="549"/>
      <c r="AQ18" s="549"/>
      <c r="AR18" s="549"/>
      <c r="AS18" s="549"/>
      <c r="AT18" s="549"/>
      <c r="AU18" s="549"/>
      <c r="AV18" s="549"/>
      <c r="AW18" s="550"/>
    </row>
    <row r="19" spans="1:49" ht="16.5" customHeight="1" thickBot="1" x14ac:dyDescent="0.3">
      <c r="A19" s="463" t="s">
        <v>1</v>
      </c>
      <c r="B19" s="465"/>
      <c r="C19" s="463" t="s">
        <v>315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5"/>
      <c r="N19" s="551" t="s">
        <v>581</v>
      </c>
      <c r="O19" s="554" t="s">
        <v>585</v>
      </c>
      <c r="P19" s="568" t="s">
        <v>574</v>
      </c>
      <c r="Q19" s="554" t="s">
        <v>586</v>
      </c>
      <c r="R19" s="568" t="s">
        <v>575</v>
      </c>
      <c r="S19" s="554" t="s">
        <v>587</v>
      </c>
      <c r="T19" s="568" t="s">
        <v>576</v>
      </c>
      <c r="U19" s="554" t="s">
        <v>588</v>
      </c>
      <c r="V19" s="571" t="s">
        <v>580</v>
      </c>
      <c r="W19" s="583" t="s">
        <v>581</v>
      </c>
      <c r="X19" s="586" t="s">
        <v>585</v>
      </c>
      <c r="Y19" s="589" t="s">
        <v>574</v>
      </c>
      <c r="Z19" s="586" t="s">
        <v>586</v>
      </c>
      <c r="AA19" s="589" t="s">
        <v>575</v>
      </c>
      <c r="AB19" s="586" t="s">
        <v>587</v>
      </c>
      <c r="AC19" s="589" t="s">
        <v>576</v>
      </c>
      <c r="AD19" s="586" t="s">
        <v>588</v>
      </c>
      <c r="AE19" s="592" t="s">
        <v>580</v>
      </c>
      <c r="AF19" s="551" t="s">
        <v>581</v>
      </c>
      <c r="AG19" s="554" t="s">
        <v>585</v>
      </c>
      <c r="AH19" s="577" t="s">
        <v>574</v>
      </c>
      <c r="AI19" s="554" t="s">
        <v>586</v>
      </c>
      <c r="AJ19" s="577" t="s">
        <v>575</v>
      </c>
      <c r="AK19" s="554" t="s">
        <v>587</v>
      </c>
      <c r="AL19" s="577" t="s">
        <v>576</v>
      </c>
      <c r="AM19" s="554" t="s">
        <v>588</v>
      </c>
      <c r="AN19" s="580" t="s">
        <v>580</v>
      </c>
      <c r="AO19" s="551" t="s">
        <v>581</v>
      </c>
      <c r="AP19" s="554" t="s">
        <v>585</v>
      </c>
      <c r="AQ19" s="557" t="s">
        <v>574</v>
      </c>
      <c r="AR19" s="554" t="s">
        <v>586</v>
      </c>
      <c r="AS19" s="557" t="s">
        <v>575</v>
      </c>
      <c r="AT19" s="554" t="s">
        <v>587</v>
      </c>
      <c r="AU19" s="557" t="s">
        <v>576</v>
      </c>
      <c r="AV19" s="554" t="s">
        <v>588</v>
      </c>
      <c r="AW19" s="574" t="s">
        <v>580</v>
      </c>
    </row>
    <row r="20" spans="1:49" ht="16.5" customHeight="1" thickBot="1" x14ac:dyDescent="0.3">
      <c r="A20" s="463" t="s">
        <v>3</v>
      </c>
      <c r="B20" s="465"/>
      <c r="C20" s="463" t="s">
        <v>316</v>
      </c>
      <c r="D20" s="464"/>
      <c r="E20" s="464"/>
      <c r="F20" s="464"/>
      <c r="G20" s="464"/>
      <c r="H20" s="464"/>
      <c r="I20" s="464"/>
      <c r="J20" s="464"/>
      <c r="K20" s="464"/>
      <c r="L20" s="464"/>
      <c r="M20" s="465"/>
      <c r="N20" s="552"/>
      <c r="O20" s="555"/>
      <c r="P20" s="569"/>
      <c r="Q20" s="555"/>
      <c r="R20" s="569"/>
      <c r="S20" s="555"/>
      <c r="T20" s="569"/>
      <c r="U20" s="555"/>
      <c r="V20" s="572"/>
      <c r="W20" s="584"/>
      <c r="X20" s="587"/>
      <c r="Y20" s="590"/>
      <c r="Z20" s="587"/>
      <c r="AA20" s="590"/>
      <c r="AB20" s="587"/>
      <c r="AC20" s="590"/>
      <c r="AD20" s="587"/>
      <c r="AE20" s="593"/>
      <c r="AF20" s="552"/>
      <c r="AG20" s="555"/>
      <c r="AH20" s="578"/>
      <c r="AI20" s="555"/>
      <c r="AJ20" s="578"/>
      <c r="AK20" s="555"/>
      <c r="AL20" s="578"/>
      <c r="AM20" s="555"/>
      <c r="AN20" s="581"/>
      <c r="AO20" s="552"/>
      <c r="AP20" s="555"/>
      <c r="AQ20" s="558"/>
      <c r="AR20" s="555"/>
      <c r="AS20" s="558"/>
      <c r="AT20" s="555"/>
      <c r="AU20" s="558"/>
      <c r="AV20" s="555"/>
      <c r="AW20" s="575"/>
    </row>
    <row r="21" spans="1:49" ht="16.5" customHeight="1" thickBot="1" x14ac:dyDescent="0.3">
      <c r="A21" s="463" t="s">
        <v>5</v>
      </c>
      <c r="B21" s="465"/>
      <c r="C21" s="466" t="s">
        <v>350</v>
      </c>
      <c r="D21" s="471"/>
      <c r="E21" s="471"/>
      <c r="F21" s="471"/>
      <c r="G21" s="471"/>
      <c r="H21" s="471"/>
      <c r="I21" s="471"/>
      <c r="J21" s="472"/>
      <c r="K21" s="55" t="s">
        <v>7</v>
      </c>
      <c r="L21" s="460" t="s">
        <v>589</v>
      </c>
      <c r="M21" s="460" t="s">
        <v>652</v>
      </c>
      <c r="N21" s="552"/>
      <c r="O21" s="555"/>
      <c r="P21" s="569"/>
      <c r="Q21" s="555"/>
      <c r="R21" s="569"/>
      <c r="S21" s="555"/>
      <c r="T21" s="569"/>
      <c r="U21" s="555"/>
      <c r="V21" s="572"/>
      <c r="W21" s="584"/>
      <c r="X21" s="587"/>
      <c r="Y21" s="590"/>
      <c r="Z21" s="587"/>
      <c r="AA21" s="590"/>
      <c r="AB21" s="587"/>
      <c r="AC21" s="590"/>
      <c r="AD21" s="587"/>
      <c r="AE21" s="593"/>
      <c r="AF21" s="552"/>
      <c r="AG21" s="555"/>
      <c r="AH21" s="578"/>
      <c r="AI21" s="555"/>
      <c r="AJ21" s="578"/>
      <c r="AK21" s="555"/>
      <c r="AL21" s="578"/>
      <c r="AM21" s="555"/>
      <c r="AN21" s="581"/>
      <c r="AO21" s="552"/>
      <c r="AP21" s="555"/>
      <c r="AQ21" s="558"/>
      <c r="AR21" s="555"/>
      <c r="AS21" s="558"/>
      <c r="AT21" s="555"/>
      <c r="AU21" s="558"/>
      <c r="AV21" s="555"/>
      <c r="AW21" s="575"/>
    </row>
    <row r="22" spans="1:49" ht="16.5" customHeight="1" thickBot="1" x14ac:dyDescent="0.3">
      <c r="A22" s="458" t="s">
        <v>651</v>
      </c>
      <c r="B22" s="460" t="s">
        <v>8</v>
      </c>
      <c r="C22" s="460" t="s">
        <v>9</v>
      </c>
      <c r="D22" s="460" t="s">
        <v>10</v>
      </c>
      <c r="E22" s="460" t="s">
        <v>11</v>
      </c>
      <c r="F22" s="460" t="s">
        <v>12</v>
      </c>
      <c r="G22" s="55" t="s">
        <v>13</v>
      </c>
      <c r="H22" s="54"/>
      <c r="I22" s="56" t="s">
        <v>14</v>
      </c>
      <c r="J22" s="54"/>
      <c r="K22" s="469" t="s">
        <v>15</v>
      </c>
      <c r="L22" s="461"/>
      <c r="M22" s="461"/>
      <c r="N22" s="552"/>
      <c r="O22" s="555"/>
      <c r="P22" s="569"/>
      <c r="Q22" s="555"/>
      <c r="R22" s="569"/>
      <c r="S22" s="555"/>
      <c r="T22" s="569"/>
      <c r="U22" s="555"/>
      <c r="V22" s="572"/>
      <c r="W22" s="584"/>
      <c r="X22" s="587"/>
      <c r="Y22" s="590"/>
      <c r="Z22" s="587"/>
      <c r="AA22" s="590"/>
      <c r="AB22" s="587"/>
      <c r="AC22" s="590"/>
      <c r="AD22" s="587"/>
      <c r="AE22" s="593"/>
      <c r="AF22" s="552"/>
      <c r="AG22" s="555"/>
      <c r="AH22" s="578"/>
      <c r="AI22" s="555"/>
      <c r="AJ22" s="578"/>
      <c r="AK22" s="555"/>
      <c r="AL22" s="578"/>
      <c r="AM22" s="555"/>
      <c r="AN22" s="581"/>
      <c r="AO22" s="552"/>
      <c r="AP22" s="555"/>
      <c r="AQ22" s="558"/>
      <c r="AR22" s="555"/>
      <c r="AS22" s="558"/>
      <c r="AT22" s="555"/>
      <c r="AU22" s="558"/>
      <c r="AV22" s="555"/>
      <c r="AW22" s="575"/>
    </row>
    <row r="23" spans="1:49" ht="16.5" thickBot="1" x14ac:dyDescent="0.3">
      <c r="A23" s="459"/>
      <c r="B23" s="462"/>
      <c r="C23" s="462"/>
      <c r="D23" s="462"/>
      <c r="E23" s="462"/>
      <c r="F23" s="462"/>
      <c r="G23" s="122" t="s">
        <v>16</v>
      </c>
      <c r="H23" s="122" t="s">
        <v>17</v>
      </c>
      <c r="I23" s="122" t="s">
        <v>18</v>
      </c>
      <c r="J23" s="122" t="s">
        <v>19</v>
      </c>
      <c r="K23" s="470"/>
      <c r="L23" s="462"/>
      <c r="M23" s="462"/>
      <c r="N23" s="553"/>
      <c r="O23" s="556"/>
      <c r="P23" s="570"/>
      <c r="Q23" s="556"/>
      <c r="R23" s="570"/>
      <c r="S23" s="556"/>
      <c r="T23" s="570"/>
      <c r="U23" s="556"/>
      <c r="V23" s="573"/>
      <c r="W23" s="585"/>
      <c r="X23" s="588"/>
      <c r="Y23" s="591"/>
      <c r="Z23" s="588"/>
      <c r="AA23" s="591"/>
      <c r="AB23" s="588"/>
      <c r="AC23" s="591"/>
      <c r="AD23" s="588"/>
      <c r="AE23" s="594"/>
      <c r="AF23" s="553"/>
      <c r="AG23" s="556"/>
      <c r="AH23" s="579"/>
      <c r="AI23" s="556"/>
      <c r="AJ23" s="579"/>
      <c r="AK23" s="556"/>
      <c r="AL23" s="579"/>
      <c r="AM23" s="556"/>
      <c r="AN23" s="582"/>
      <c r="AO23" s="553"/>
      <c r="AP23" s="556"/>
      <c r="AQ23" s="559"/>
      <c r="AR23" s="556"/>
      <c r="AS23" s="559"/>
      <c r="AT23" s="556"/>
      <c r="AU23" s="559"/>
      <c r="AV23" s="556"/>
      <c r="AW23" s="576"/>
    </row>
    <row r="24" spans="1:49" ht="94.5" x14ac:dyDescent="0.25">
      <c r="A24" s="148">
        <v>96</v>
      </c>
      <c r="B24" s="6" t="s">
        <v>657</v>
      </c>
      <c r="C24" s="197" t="s">
        <v>351</v>
      </c>
      <c r="D24" s="197" t="s">
        <v>658</v>
      </c>
      <c r="E24" s="197" t="s">
        <v>275</v>
      </c>
      <c r="F24" s="197" t="s">
        <v>352</v>
      </c>
      <c r="G24" s="129">
        <v>2023</v>
      </c>
      <c r="H24" s="211">
        <v>2024</v>
      </c>
      <c r="I24" s="199">
        <v>2500000</v>
      </c>
      <c r="J24" s="200" t="s">
        <v>259</v>
      </c>
      <c r="K24" s="201"/>
      <c r="L24" s="275" t="s">
        <v>613</v>
      </c>
      <c r="M24" s="224"/>
      <c r="N24" s="148">
        <v>34</v>
      </c>
      <c r="O24" s="131"/>
      <c r="P24" s="130">
        <f t="shared" ref="P24:P29" si="16">+O24/N24</f>
        <v>0</v>
      </c>
      <c r="Q24" s="129"/>
      <c r="R24" s="130">
        <f t="shared" ref="R24:R29" si="17">+(O24+Q24)/N24</f>
        <v>0</v>
      </c>
      <c r="S24" s="129"/>
      <c r="T24" s="130">
        <f t="shared" ref="T24:T29" si="18">+(O24+Q24+S24)/N24</f>
        <v>0</v>
      </c>
      <c r="U24" s="131"/>
      <c r="V24" s="132">
        <f t="shared" ref="V24:V29" si="19">+(O24+Q24+S24+U24)/N24</f>
        <v>0</v>
      </c>
      <c r="W24" s="128"/>
      <c r="X24" s="129"/>
      <c r="Y24" s="137" t="e">
        <f t="shared" ref="Y24:Y29" si="20">+X24/W24</f>
        <v>#DIV/0!</v>
      </c>
      <c r="Z24" s="129"/>
      <c r="AA24" s="137" t="e">
        <f t="shared" ref="AA24:AA29" si="21">+(X24+Z24)/W24</f>
        <v>#DIV/0!</v>
      </c>
      <c r="AB24" s="129"/>
      <c r="AC24" s="137" t="e">
        <f t="shared" ref="AC24:AC29" si="22">+(X24+Z24+AB24)/W24</f>
        <v>#DIV/0!</v>
      </c>
      <c r="AD24" s="131"/>
      <c r="AE24" s="139" t="e">
        <f t="shared" ref="AE24:AE29" si="23">+(X24+Z24+AB24+AD24)/W24</f>
        <v>#DIV/0!</v>
      </c>
      <c r="AF24" s="128">
        <v>23</v>
      </c>
      <c r="AG24" s="129"/>
      <c r="AH24" s="141">
        <f t="shared" ref="AH24:AH29" si="24">+AG24/AF24</f>
        <v>0</v>
      </c>
      <c r="AI24" s="129"/>
      <c r="AJ24" s="141">
        <f t="shared" ref="AJ24:AJ29" si="25">+(AG24+AI24)/AF24</f>
        <v>0</v>
      </c>
      <c r="AK24" s="129">
        <v>15</v>
      </c>
      <c r="AL24" s="141">
        <f t="shared" ref="AL24:AL29" si="26">+(AG24+AI24+AK24)/AF24</f>
        <v>0.65217391304347827</v>
      </c>
      <c r="AM24" s="131">
        <v>8</v>
      </c>
      <c r="AN24" s="142">
        <f t="shared" ref="AN24:AN29" si="27">+(AG24+AI24+AK24+AM24)/AF24</f>
        <v>1</v>
      </c>
      <c r="AO24" s="128"/>
      <c r="AP24" s="129"/>
      <c r="AQ24" s="144" t="e">
        <f t="shared" ref="AQ24:AQ29" si="28">+AP24/AO24</f>
        <v>#DIV/0!</v>
      </c>
      <c r="AR24" s="129"/>
      <c r="AS24" s="144" t="e">
        <f t="shared" ref="AS24:AS29" si="29">+(AP24+AR24)/AO24</f>
        <v>#DIV/0!</v>
      </c>
      <c r="AT24" s="129"/>
      <c r="AU24" s="144" t="e">
        <f t="shared" ref="AU24:AU29" si="30">+(AP24+AR24+AT24)/AO24</f>
        <v>#DIV/0!</v>
      </c>
      <c r="AV24" s="131"/>
      <c r="AW24" s="145" t="e">
        <f t="shared" ref="AW24:AW29" si="31">+(AP24+AR24+AT24+AV24)/AO24</f>
        <v>#DIV/0!</v>
      </c>
    </row>
    <row r="25" spans="1:49" ht="94.5" x14ac:dyDescent="0.25">
      <c r="A25" s="151">
        <v>97</v>
      </c>
      <c r="B25" s="6" t="s">
        <v>353</v>
      </c>
      <c r="C25" s="6" t="s">
        <v>354</v>
      </c>
      <c r="D25" s="6" t="s">
        <v>674</v>
      </c>
      <c r="E25" s="6" t="s">
        <v>355</v>
      </c>
      <c r="F25" s="6" t="s">
        <v>356</v>
      </c>
      <c r="G25" s="8">
        <v>2023</v>
      </c>
      <c r="H25" s="13">
        <v>2024</v>
      </c>
      <c r="I25" s="9">
        <v>44000000</v>
      </c>
      <c r="J25" s="10" t="s">
        <v>259</v>
      </c>
      <c r="K25" s="67"/>
      <c r="L25" s="91" t="s">
        <v>613</v>
      </c>
      <c r="M25" s="225"/>
      <c r="N25" s="296">
        <v>0.85</v>
      </c>
      <c r="O25" s="73"/>
      <c r="P25" s="85">
        <f t="shared" si="16"/>
        <v>0</v>
      </c>
      <c r="Q25" s="71"/>
      <c r="R25" s="85">
        <f t="shared" si="17"/>
        <v>0</v>
      </c>
      <c r="S25" s="71"/>
      <c r="T25" s="85">
        <f t="shared" si="18"/>
        <v>0</v>
      </c>
      <c r="U25" s="73"/>
      <c r="V25" s="164">
        <f t="shared" si="19"/>
        <v>0</v>
      </c>
      <c r="W25" s="179"/>
      <c r="X25" s="71"/>
      <c r="Y25" s="74" t="e">
        <f t="shared" si="20"/>
        <v>#DIV/0!</v>
      </c>
      <c r="Z25" s="71"/>
      <c r="AA25" s="74" t="e">
        <f t="shared" si="21"/>
        <v>#DIV/0!</v>
      </c>
      <c r="AB25" s="71"/>
      <c r="AC25" s="74" t="e">
        <f t="shared" si="22"/>
        <v>#DIV/0!</v>
      </c>
      <c r="AD25" s="73"/>
      <c r="AE25" s="160" t="e">
        <f t="shared" si="23"/>
        <v>#DIV/0!</v>
      </c>
      <c r="AF25" s="192">
        <v>1</v>
      </c>
      <c r="AG25" s="71"/>
      <c r="AH25" s="75">
        <f t="shared" si="24"/>
        <v>0</v>
      </c>
      <c r="AI25" s="71"/>
      <c r="AJ25" s="75">
        <f t="shared" si="25"/>
        <v>0</v>
      </c>
      <c r="AK25" s="81">
        <v>1</v>
      </c>
      <c r="AL25" s="75">
        <f t="shared" si="26"/>
        <v>1</v>
      </c>
      <c r="AM25" s="73"/>
      <c r="AN25" s="157">
        <f t="shared" si="27"/>
        <v>1</v>
      </c>
      <c r="AO25" s="179"/>
      <c r="AP25" s="71"/>
      <c r="AQ25" s="83" t="e">
        <f t="shared" si="28"/>
        <v>#DIV/0!</v>
      </c>
      <c r="AR25" s="71"/>
      <c r="AS25" s="83" t="e">
        <f t="shared" si="29"/>
        <v>#DIV/0!</v>
      </c>
      <c r="AT25" s="71"/>
      <c r="AU25" s="83" t="e">
        <f t="shared" si="30"/>
        <v>#DIV/0!</v>
      </c>
      <c r="AV25" s="73"/>
      <c r="AW25" s="150" t="e">
        <f t="shared" si="31"/>
        <v>#DIV/0!</v>
      </c>
    </row>
    <row r="26" spans="1:49" ht="63" x14ac:dyDescent="0.25">
      <c r="A26" s="151">
        <v>98</v>
      </c>
      <c r="B26" s="39" t="s">
        <v>357</v>
      </c>
      <c r="C26" s="6" t="s">
        <v>358</v>
      </c>
      <c r="D26" s="6" t="s">
        <v>359</v>
      </c>
      <c r="E26" s="6" t="s">
        <v>360</v>
      </c>
      <c r="F26" s="6" t="s">
        <v>356</v>
      </c>
      <c r="G26" s="8">
        <v>2023</v>
      </c>
      <c r="H26" s="13">
        <v>2024</v>
      </c>
      <c r="I26" s="9">
        <v>3000000</v>
      </c>
      <c r="J26" s="10" t="s">
        <v>259</v>
      </c>
      <c r="K26" s="67"/>
      <c r="L26" s="91" t="s">
        <v>613</v>
      </c>
      <c r="M26" s="225"/>
      <c r="N26" s="189">
        <v>0.9</v>
      </c>
      <c r="O26" s="81"/>
      <c r="P26" s="85">
        <f>O26</f>
        <v>0</v>
      </c>
      <c r="Q26" s="81"/>
      <c r="R26" s="85">
        <f>Q26</f>
        <v>0</v>
      </c>
      <c r="S26" s="108"/>
      <c r="T26" s="85">
        <f>S26</f>
        <v>0</v>
      </c>
      <c r="U26" s="109"/>
      <c r="V26" s="164" t="e">
        <f>AVERAGE(U26,S26,Q26,O26)</f>
        <v>#DIV/0!</v>
      </c>
      <c r="W26" s="179"/>
      <c r="X26" s="71"/>
      <c r="Y26" s="74" t="e">
        <f t="shared" si="20"/>
        <v>#DIV/0!</v>
      </c>
      <c r="Z26" s="71"/>
      <c r="AA26" s="74" t="e">
        <f t="shared" si="21"/>
        <v>#DIV/0!</v>
      </c>
      <c r="AB26" s="71"/>
      <c r="AC26" s="74" t="e">
        <f t="shared" si="22"/>
        <v>#DIV/0!</v>
      </c>
      <c r="AD26" s="73"/>
      <c r="AE26" s="160" t="e">
        <f t="shared" si="23"/>
        <v>#DIV/0!</v>
      </c>
      <c r="AF26" s="192">
        <v>0.9</v>
      </c>
      <c r="AG26" s="71"/>
      <c r="AH26" s="75">
        <f t="shared" si="24"/>
        <v>0</v>
      </c>
      <c r="AI26" s="71"/>
      <c r="AJ26" s="75">
        <f t="shared" si="25"/>
        <v>0</v>
      </c>
      <c r="AK26" s="81">
        <v>0.9</v>
      </c>
      <c r="AL26" s="75">
        <f t="shared" si="26"/>
        <v>1</v>
      </c>
      <c r="AM26" s="73"/>
      <c r="AN26" s="157">
        <f t="shared" si="27"/>
        <v>1</v>
      </c>
      <c r="AO26" s="179"/>
      <c r="AP26" s="71"/>
      <c r="AQ26" s="83" t="e">
        <f t="shared" si="28"/>
        <v>#DIV/0!</v>
      </c>
      <c r="AR26" s="71"/>
      <c r="AS26" s="83" t="e">
        <f t="shared" si="29"/>
        <v>#DIV/0!</v>
      </c>
      <c r="AT26" s="71"/>
      <c r="AU26" s="83" t="e">
        <f t="shared" si="30"/>
        <v>#DIV/0!</v>
      </c>
      <c r="AV26" s="73"/>
      <c r="AW26" s="150" t="e">
        <f t="shared" si="31"/>
        <v>#DIV/0!</v>
      </c>
    </row>
    <row r="27" spans="1:49" ht="94.5" x14ac:dyDescent="0.25">
      <c r="A27" s="151">
        <v>99</v>
      </c>
      <c r="B27" s="38" t="s">
        <v>361</v>
      </c>
      <c r="C27" s="6" t="s">
        <v>362</v>
      </c>
      <c r="D27" s="6" t="s">
        <v>363</v>
      </c>
      <c r="E27" s="6" t="s">
        <v>364</v>
      </c>
      <c r="F27" s="6" t="s">
        <v>352</v>
      </c>
      <c r="G27" s="8">
        <v>2023</v>
      </c>
      <c r="H27" s="13">
        <v>2024</v>
      </c>
      <c r="I27" s="9">
        <v>3000000</v>
      </c>
      <c r="J27" s="10" t="s">
        <v>259</v>
      </c>
      <c r="K27" s="67"/>
      <c r="L27" s="91" t="s">
        <v>613</v>
      </c>
      <c r="M27" s="225"/>
      <c r="N27" s="241"/>
      <c r="O27" s="110"/>
      <c r="P27" s="85" t="e">
        <f t="shared" si="16"/>
        <v>#DIV/0!</v>
      </c>
      <c r="Q27" s="71"/>
      <c r="R27" s="85" t="e">
        <f t="shared" si="17"/>
        <v>#DIV/0!</v>
      </c>
      <c r="S27" s="71"/>
      <c r="T27" s="85" t="e">
        <f t="shared" si="18"/>
        <v>#DIV/0!</v>
      </c>
      <c r="U27" s="73"/>
      <c r="V27" s="164" t="e">
        <f t="shared" si="19"/>
        <v>#DIV/0!</v>
      </c>
      <c r="W27" s="179"/>
      <c r="X27" s="71"/>
      <c r="Y27" s="74" t="e">
        <f t="shared" si="20"/>
        <v>#DIV/0!</v>
      </c>
      <c r="Z27" s="71"/>
      <c r="AA27" s="74" t="e">
        <f t="shared" si="21"/>
        <v>#DIV/0!</v>
      </c>
      <c r="AB27" s="71"/>
      <c r="AC27" s="74" t="e">
        <f t="shared" si="22"/>
        <v>#DIV/0!</v>
      </c>
      <c r="AD27" s="73"/>
      <c r="AE27" s="160" t="e">
        <f t="shared" si="23"/>
        <v>#DIV/0!</v>
      </c>
      <c r="AF27" s="192">
        <v>1</v>
      </c>
      <c r="AG27" s="71"/>
      <c r="AH27" s="75">
        <f t="shared" si="24"/>
        <v>0</v>
      </c>
      <c r="AI27" s="71"/>
      <c r="AJ27" s="75">
        <f t="shared" si="25"/>
        <v>0</v>
      </c>
      <c r="AK27" s="81">
        <v>1</v>
      </c>
      <c r="AL27" s="75">
        <f t="shared" si="26"/>
        <v>1</v>
      </c>
      <c r="AM27" s="73"/>
      <c r="AN27" s="157">
        <f t="shared" si="27"/>
        <v>1</v>
      </c>
      <c r="AO27" s="179"/>
      <c r="AP27" s="71"/>
      <c r="AQ27" s="83" t="e">
        <f t="shared" si="28"/>
        <v>#DIV/0!</v>
      </c>
      <c r="AR27" s="71"/>
      <c r="AS27" s="83" t="e">
        <f t="shared" si="29"/>
        <v>#DIV/0!</v>
      </c>
      <c r="AT27" s="71"/>
      <c r="AU27" s="83" t="e">
        <f t="shared" si="30"/>
        <v>#DIV/0!</v>
      </c>
      <c r="AV27" s="73"/>
      <c r="AW27" s="150" t="e">
        <f t="shared" si="31"/>
        <v>#DIV/0!</v>
      </c>
    </row>
    <row r="28" spans="1:49" ht="47.25" x14ac:dyDescent="0.25">
      <c r="A28" s="151">
        <v>100</v>
      </c>
      <c r="B28" s="39" t="s">
        <v>365</v>
      </c>
      <c r="C28" s="35">
        <v>1</v>
      </c>
      <c r="D28" s="6" t="s">
        <v>366</v>
      </c>
      <c r="E28" s="6" t="s">
        <v>367</v>
      </c>
      <c r="F28" s="6" t="s">
        <v>352</v>
      </c>
      <c r="G28" s="8">
        <v>2023</v>
      </c>
      <c r="H28" s="13">
        <v>2024</v>
      </c>
      <c r="I28" s="9">
        <v>30000000</v>
      </c>
      <c r="J28" s="10" t="s">
        <v>259</v>
      </c>
      <c r="K28" s="67"/>
      <c r="L28" s="91" t="s">
        <v>614</v>
      </c>
      <c r="M28" s="225"/>
      <c r="N28" s="241">
        <f>44+1+5</f>
        <v>50</v>
      </c>
      <c r="O28" s="110"/>
      <c r="P28" s="85">
        <f t="shared" si="16"/>
        <v>0</v>
      </c>
      <c r="Q28" s="71"/>
      <c r="R28" s="85">
        <f t="shared" si="17"/>
        <v>0</v>
      </c>
      <c r="S28" s="71"/>
      <c r="T28" s="85">
        <f t="shared" si="18"/>
        <v>0</v>
      </c>
      <c r="U28" s="73"/>
      <c r="V28" s="164">
        <f t="shared" si="19"/>
        <v>0</v>
      </c>
      <c r="W28" s="179"/>
      <c r="X28" s="71"/>
      <c r="Y28" s="74" t="e">
        <f t="shared" si="20"/>
        <v>#DIV/0!</v>
      </c>
      <c r="Z28" s="71"/>
      <c r="AA28" s="74" t="e">
        <f t="shared" si="21"/>
        <v>#DIV/0!</v>
      </c>
      <c r="AB28" s="71"/>
      <c r="AC28" s="74" t="e">
        <f t="shared" si="22"/>
        <v>#DIV/0!</v>
      </c>
      <c r="AD28" s="73"/>
      <c r="AE28" s="160" t="e">
        <f t="shared" si="23"/>
        <v>#DIV/0!</v>
      </c>
      <c r="AF28" s="192">
        <v>1</v>
      </c>
      <c r="AG28" s="71"/>
      <c r="AH28" s="75">
        <f t="shared" si="24"/>
        <v>0</v>
      </c>
      <c r="AI28" s="71"/>
      <c r="AJ28" s="75">
        <f t="shared" si="25"/>
        <v>0</v>
      </c>
      <c r="AK28" s="81">
        <v>1</v>
      </c>
      <c r="AL28" s="75">
        <f t="shared" si="26"/>
        <v>1</v>
      </c>
      <c r="AM28" s="73"/>
      <c r="AN28" s="157">
        <f t="shared" si="27"/>
        <v>1</v>
      </c>
      <c r="AO28" s="179"/>
      <c r="AP28" s="71"/>
      <c r="AQ28" s="83" t="e">
        <f t="shared" si="28"/>
        <v>#DIV/0!</v>
      </c>
      <c r="AR28" s="71"/>
      <c r="AS28" s="83" t="e">
        <f t="shared" si="29"/>
        <v>#DIV/0!</v>
      </c>
      <c r="AT28" s="71"/>
      <c r="AU28" s="83" t="e">
        <f t="shared" si="30"/>
        <v>#DIV/0!</v>
      </c>
      <c r="AV28" s="73"/>
      <c r="AW28" s="150" t="e">
        <f t="shared" si="31"/>
        <v>#DIV/0!</v>
      </c>
    </row>
    <row r="29" spans="1:49" ht="45.75" thickBot="1" x14ac:dyDescent="0.3">
      <c r="A29" s="152">
        <v>101</v>
      </c>
      <c r="B29" s="240" t="s">
        <v>368</v>
      </c>
      <c r="C29" s="230">
        <v>1</v>
      </c>
      <c r="D29" s="231" t="s">
        <v>369</v>
      </c>
      <c r="E29" s="203" t="s">
        <v>370</v>
      </c>
      <c r="F29" s="203" t="s">
        <v>352</v>
      </c>
      <c r="G29" s="205">
        <v>2023</v>
      </c>
      <c r="H29" s="214">
        <v>2024</v>
      </c>
      <c r="I29" s="206">
        <v>10000000</v>
      </c>
      <c r="J29" s="207" t="s">
        <v>259</v>
      </c>
      <c r="K29" s="208"/>
      <c r="L29" s="276" t="s">
        <v>614</v>
      </c>
      <c r="M29" s="226"/>
      <c r="N29" s="242"/>
      <c r="O29" s="243"/>
      <c r="P29" s="166" t="e">
        <f t="shared" si="16"/>
        <v>#DIV/0!</v>
      </c>
      <c r="Q29" s="153"/>
      <c r="R29" s="166" t="e">
        <f t="shared" si="17"/>
        <v>#DIV/0!</v>
      </c>
      <c r="S29" s="153"/>
      <c r="T29" s="166" t="e">
        <f t="shared" si="18"/>
        <v>#DIV/0!</v>
      </c>
      <c r="U29" s="155"/>
      <c r="V29" s="167" t="e">
        <f t="shared" si="19"/>
        <v>#DIV/0!</v>
      </c>
      <c r="W29" s="193"/>
      <c r="X29" s="153"/>
      <c r="Y29" s="161" t="e">
        <f t="shared" si="20"/>
        <v>#DIV/0!</v>
      </c>
      <c r="Z29" s="153"/>
      <c r="AA29" s="161" t="e">
        <f t="shared" si="21"/>
        <v>#DIV/0!</v>
      </c>
      <c r="AB29" s="153"/>
      <c r="AC29" s="161" t="e">
        <f t="shared" si="22"/>
        <v>#DIV/0!</v>
      </c>
      <c r="AD29" s="155"/>
      <c r="AE29" s="162" t="e">
        <f t="shared" si="23"/>
        <v>#DIV/0!</v>
      </c>
      <c r="AF29" s="321">
        <v>1</v>
      </c>
      <c r="AG29" s="153"/>
      <c r="AH29" s="158">
        <f t="shared" si="24"/>
        <v>0</v>
      </c>
      <c r="AI29" s="153"/>
      <c r="AJ29" s="158">
        <f t="shared" si="25"/>
        <v>0</v>
      </c>
      <c r="AK29" s="238">
        <v>1</v>
      </c>
      <c r="AL29" s="158">
        <f t="shared" si="26"/>
        <v>1</v>
      </c>
      <c r="AM29" s="155"/>
      <c r="AN29" s="159">
        <f t="shared" si="27"/>
        <v>1</v>
      </c>
      <c r="AO29" s="193"/>
      <c r="AP29" s="153"/>
      <c r="AQ29" s="154" t="e">
        <f t="shared" si="28"/>
        <v>#DIV/0!</v>
      </c>
      <c r="AR29" s="153"/>
      <c r="AS29" s="154" t="e">
        <f t="shared" si="29"/>
        <v>#DIV/0!</v>
      </c>
      <c r="AT29" s="153"/>
      <c r="AU29" s="154" t="e">
        <f t="shared" si="30"/>
        <v>#DIV/0!</v>
      </c>
      <c r="AV29" s="155"/>
      <c r="AW29" s="156" t="e">
        <f t="shared" si="31"/>
        <v>#DIV/0!</v>
      </c>
    </row>
    <row r="30" spans="1:49" x14ac:dyDescent="0.25">
      <c r="A30" s="72"/>
      <c r="M30" s="117"/>
    </row>
    <row r="31" spans="1:49" ht="15.75" thickBot="1" x14ac:dyDescent="0.3">
      <c r="A31" s="72"/>
      <c r="M31" s="117"/>
    </row>
    <row r="32" spans="1:49" ht="16.5" customHeight="1" thickBot="1" x14ac:dyDescent="0.3">
      <c r="A32" s="463" t="s">
        <v>0</v>
      </c>
      <c r="B32" s="464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5"/>
      <c r="N32" s="539" t="s">
        <v>582</v>
      </c>
      <c r="O32" s="540"/>
      <c r="P32" s="540"/>
      <c r="Q32" s="540"/>
      <c r="R32" s="540"/>
      <c r="S32" s="540"/>
      <c r="T32" s="540"/>
      <c r="U32" s="540"/>
      <c r="V32" s="541"/>
      <c r="W32" s="542" t="s">
        <v>583</v>
      </c>
      <c r="X32" s="543"/>
      <c r="Y32" s="543"/>
      <c r="Z32" s="543"/>
      <c r="AA32" s="543"/>
      <c r="AB32" s="543"/>
      <c r="AC32" s="543"/>
      <c r="AD32" s="543"/>
      <c r="AE32" s="544"/>
      <c r="AF32" s="545" t="s">
        <v>584</v>
      </c>
      <c r="AG32" s="546"/>
      <c r="AH32" s="546"/>
      <c r="AI32" s="546"/>
      <c r="AJ32" s="546"/>
      <c r="AK32" s="546"/>
      <c r="AL32" s="546"/>
      <c r="AM32" s="546"/>
      <c r="AN32" s="547"/>
      <c r="AO32" s="548" t="s">
        <v>623</v>
      </c>
      <c r="AP32" s="549"/>
      <c r="AQ32" s="549"/>
      <c r="AR32" s="549"/>
      <c r="AS32" s="549"/>
      <c r="AT32" s="549"/>
      <c r="AU32" s="549"/>
      <c r="AV32" s="549"/>
      <c r="AW32" s="550"/>
    </row>
    <row r="33" spans="1:49" ht="16.5" customHeight="1" thickBot="1" x14ac:dyDescent="0.3">
      <c r="A33" s="463" t="s">
        <v>1</v>
      </c>
      <c r="B33" s="465"/>
      <c r="C33" s="463" t="s">
        <v>315</v>
      </c>
      <c r="D33" s="464"/>
      <c r="E33" s="464"/>
      <c r="F33" s="464"/>
      <c r="G33" s="464"/>
      <c r="H33" s="464"/>
      <c r="I33" s="464"/>
      <c r="J33" s="464"/>
      <c r="K33" s="464"/>
      <c r="L33" s="464"/>
      <c r="M33" s="465"/>
      <c r="N33" s="551" t="s">
        <v>581</v>
      </c>
      <c r="O33" s="554" t="s">
        <v>585</v>
      </c>
      <c r="P33" s="568" t="s">
        <v>574</v>
      </c>
      <c r="Q33" s="554" t="s">
        <v>586</v>
      </c>
      <c r="R33" s="568" t="s">
        <v>575</v>
      </c>
      <c r="S33" s="554" t="s">
        <v>587</v>
      </c>
      <c r="T33" s="568" t="s">
        <v>576</v>
      </c>
      <c r="U33" s="554" t="s">
        <v>588</v>
      </c>
      <c r="V33" s="571" t="s">
        <v>580</v>
      </c>
      <c r="W33" s="583" t="s">
        <v>581</v>
      </c>
      <c r="X33" s="586" t="s">
        <v>585</v>
      </c>
      <c r="Y33" s="589" t="s">
        <v>574</v>
      </c>
      <c r="Z33" s="586" t="s">
        <v>586</v>
      </c>
      <c r="AA33" s="589" t="s">
        <v>575</v>
      </c>
      <c r="AB33" s="586" t="s">
        <v>587</v>
      </c>
      <c r="AC33" s="589" t="s">
        <v>576</v>
      </c>
      <c r="AD33" s="586" t="s">
        <v>588</v>
      </c>
      <c r="AE33" s="592" t="s">
        <v>580</v>
      </c>
      <c r="AF33" s="551" t="s">
        <v>581</v>
      </c>
      <c r="AG33" s="554" t="s">
        <v>585</v>
      </c>
      <c r="AH33" s="577" t="s">
        <v>574</v>
      </c>
      <c r="AI33" s="554" t="s">
        <v>586</v>
      </c>
      <c r="AJ33" s="577" t="s">
        <v>575</v>
      </c>
      <c r="AK33" s="554" t="s">
        <v>587</v>
      </c>
      <c r="AL33" s="577" t="s">
        <v>576</v>
      </c>
      <c r="AM33" s="554" t="s">
        <v>588</v>
      </c>
      <c r="AN33" s="580" t="s">
        <v>580</v>
      </c>
      <c r="AO33" s="551" t="s">
        <v>581</v>
      </c>
      <c r="AP33" s="554" t="s">
        <v>585</v>
      </c>
      <c r="AQ33" s="557" t="s">
        <v>574</v>
      </c>
      <c r="AR33" s="554" t="s">
        <v>586</v>
      </c>
      <c r="AS33" s="557" t="s">
        <v>575</v>
      </c>
      <c r="AT33" s="554" t="s">
        <v>587</v>
      </c>
      <c r="AU33" s="557" t="s">
        <v>576</v>
      </c>
      <c r="AV33" s="554" t="s">
        <v>588</v>
      </c>
      <c r="AW33" s="574" t="s">
        <v>580</v>
      </c>
    </row>
    <row r="34" spans="1:49" ht="16.5" customHeight="1" thickBot="1" x14ac:dyDescent="0.3">
      <c r="A34" s="463" t="s">
        <v>3</v>
      </c>
      <c r="B34" s="465"/>
      <c r="C34" s="463" t="s">
        <v>316</v>
      </c>
      <c r="D34" s="464"/>
      <c r="E34" s="464"/>
      <c r="F34" s="464"/>
      <c r="G34" s="464"/>
      <c r="H34" s="464"/>
      <c r="I34" s="464"/>
      <c r="J34" s="464"/>
      <c r="K34" s="464"/>
      <c r="L34" s="464"/>
      <c r="M34" s="465"/>
      <c r="N34" s="552"/>
      <c r="O34" s="555"/>
      <c r="P34" s="569"/>
      <c r="Q34" s="555"/>
      <c r="R34" s="569"/>
      <c r="S34" s="555"/>
      <c r="T34" s="569"/>
      <c r="U34" s="555"/>
      <c r="V34" s="572"/>
      <c r="W34" s="584"/>
      <c r="X34" s="587"/>
      <c r="Y34" s="590"/>
      <c r="Z34" s="587"/>
      <c r="AA34" s="590"/>
      <c r="AB34" s="587"/>
      <c r="AC34" s="590"/>
      <c r="AD34" s="587"/>
      <c r="AE34" s="593"/>
      <c r="AF34" s="552"/>
      <c r="AG34" s="555"/>
      <c r="AH34" s="578"/>
      <c r="AI34" s="555"/>
      <c r="AJ34" s="578"/>
      <c r="AK34" s="555"/>
      <c r="AL34" s="578"/>
      <c r="AM34" s="555"/>
      <c r="AN34" s="581"/>
      <c r="AO34" s="552"/>
      <c r="AP34" s="555"/>
      <c r="AQ34" s="558"/>
      <c r="AR34" s="555"/>
      <c r="AS34" s="558"/>
      <c r="AT34" s="555"/>
      <c r="AU34" s="558"/>
      <c r="AV34" s="555"/>
      <c r="AW34" s="575"/>
    </row>
    <row r="35" spans="1:49" ht="16.5" customHeight="1" thickBot="1" x14ac:dyDescent="0.3">
      <c r="A35" s="463" t="s">
        <v>5</v>
      </c>
      <c r="B35" s="465"/>
      <c r="C35" s="466" t="s">
        <v>373</v>
      </c>
      <c r="D35" s="471"/>
      <c r="E35" s="471"/>
      <c r="F35" s="471"/>
      <c r="G35" s="471"/>
      <c r="H35" s="471"/>
      <c r="I35" s="471"/>
      <c r="J35" s="472"/>
      <c r="K35" s="55" t="s">
        <v>7</v>
      </c>
      <c r="L35" s="460" t="s">
        <v>589</v>
      </c>
      <c r="M35" s="460" t="s">
        <v>652</v>
      </c>
      <c r="N35" s="552"/>
      <c r="O35" s="555"/>
      <c r="P35" s="569"/>
      <c r="Q35" s="555"/>
      <c r="R35" s="569"/>
      <c r="S35" s="555"/>
      <c r="T35" s="569"/>
      <c r="U35" s="555"/>
      <c r="V35" s="572"/>
      <c r="W35" s="584"/>
      <c r="X35" s="587"/>
      <c r="Y35" s="590"/>
      <c r="Z35" s="587"/>
      <c r="AA35" s="590"/>
      <c r="AB35" s="587"/>
      <c r="AC35" s="590"/>
      <c r="AD35" s="587"/>
      <c r="AE35" s="593"/>
      <c r="AF35" s="552"/>
      <c r="AG35" s="555"/>
      <c r="AH35" s="578"/>
      <c r="AI35" s="555"/>
      <c r="AJ35" s="578"/>
      <c r="AK35" s="555"/>
      <c r="AL35" s="578"/>
      <c r="AM35" s="555"/>
      <c r="AN35" s="581"/>
      <c r="AO35" s="552"/>
      <c r="AP35" s="555"/>
      <c r="AQ35" s="558"/>
      <c r="AR35" s="555"/>
      <c r="AS35" s="558"/>
      <c r="AT35" s="555"/>
      <c r="AU35" s="558"/>
      <c r="AV35" s="555"/>
      <c r="AW35" s="575"/>
    </row>
    <row r="36" spans="1:49" ht="16.5" customHeight="1" thickBot="1" x14ac:dyDescent="0.3">
      <c r="A36" s="458" t="s">
        <v>651</v>
      </c>
      <c r="B36" s="460" t="s">
        <v>8</v>
      </c>
      <c r="C36" s="460" t="s">
        <v>9</v>
      </c>
      <c r="D36" s="460" t="s">
        <v>10</v>
      </c>
      <c r="E36" s="460" t="s">
        <v>11</v>
      </c>
      <c r="F36" s="460" t="s">
        <v>12</v>
      </c>
      <c r="G36" s="55" t="s">
        <v>13</v>
      </c>
      <c r="H36" s="54"/>
      <c r="I36" s="56" t="s">
        <v>14</v>
      </c>
      <c r="J36" s="54"/>
      <c r="K36" s="469" t="s">
        <v>15</v>
      </c>
      <c r="L36" s="461"/>
      <c r="M36" s="461"/>
      <c r="N36" s="552"/>
      <c r="O36" s="555"/>
      <c r="P36" s="569"/>
      <c r="Q36" s="555"/>
      <c r="R36" s="569"/>
      <c r="S36" s="555"/>
      <c r="T36" s="569"/>
      <c r="U36" s="555"/>
      <c r="V36" s="572"/>
      <c r="W36" s="584"/>
      <c r="X36" s="587"/>
      <c r="Y36" s="590"/>
      <c r="Z36" s="587"/>
      <c r="AA36" s="590"/>
      <c r="AB36" s="587"/>
      <c r="AC36" s="590"/>
      <c r="AD36" s="587"/>
      <c r="AE36" s="593"/>
      <c r="AF36" s="552"/>
      <c r="AG36" s="555"/>
      <c r="AH36" s="578"/>
      <c r="AI36" s="555"/>
      <c r="AJ36" s="578"/>
      <c r="AK36" s="555"/>
      <c r="AL36" s="578"/>
      <c r="AM36" s="555"/>
      <c r="AN36" s="581"/>
      <c r="AO36" s="552"/>
      <c r="AP36" s="555"/>
      <c r="AQ36" s="558"/>
      <c r="AR36" s="555"/>
      <c r="AS36" s="558"/>
      <c r="AT36" s="555"/>
      <c r="AU36" s="558"/>
      <c r="AV36" s="555"/>
      <c r="AW36" s="575"/>
    </row>
    <row r="37" spans="1:49" ht="16.5" thickBot="1" x14ac:dyDescent="0.3">
      <c r="A37" s="459"/>
      <c r="B37" s="462"/>
      <c r="C37" s="462"/>
      <c r="D37" s="462"/>
      <c r="E37" s="462"/>
      <c r="F37" s="462"/>
      <c r="G37" s="122" t="s">
        <v>16</v>
      </c>
      <c r="H37" s="122" t="s">
        <v>17</v>
      </c>
      <c r="I37" s="122" t="s">
        <v>18</v>
      </c>
      <c r="J37" s="122" t="s">
        <v>19</v>
      </c>
      <c r="K37" s="470"/>
      <c r="L37" s="462"/>
      <c r="M37" s="462"/>
      <c r="N37" s="553"/>
      <c r="O37" s="556"/>
      <c r="P37" s="570"/>
      <c r="Q37" s="556"/>
      <c r="R37" s="570"/>
      <c r="S37" s="556"/>
      <c r="T37" s="570"/>
      <c r="U37" s="556"/>
      <c r="V37" s="573"/>
      <c r="W37" s="585"/>
      <c r="X37" s="588"/>
      <c r="Y37" s="591"/>
      <c r="Z37" s="588"/>
      <c r="AA37" s="591"/>
      <c r="AB37" s="588"/>
      <c r="AC37" s="591"/>
      <c r="AD37" s="588"/>
      <c r="AE37" s="594"/>
      <c r="AF37" s="553"/>
      <c r="AG37" s="556"/>
      <c r="AH37" s="579"/>
      <c r="AI37" s="556"/>
      <c r="AJ37" s="579"/>
      <c r="AK37" s="556"/>
      <c r="AL37" s="579"/>
      <c r="AM37" s="556"/>
      <c r="AN37" s="582"/>
      <c r="AO37" s="553"/>
      <c r="AP37" s="556"/>
      <c r="AQ37" s="559"/>
      <c r="AR37" s="556"/>
      <c r="AS37" s="559"/>
      <c r="AT37" s="556"/>
      <c r="AU37" s="559"/>
      <c r="AV37" s="556"/>
      <c r="AW37" s="576"/>
    </row>
    <row r="38" spans="1:49" ht="48" thickBot="1" x14ac:dyDescent="0.3">
      <c r="A38" s="148">
        <v>102</v>
      </c>
      <c r="B38" s="197" t="s">
        <v>374</v>
      </c>
      <c r="C38" s="197" t="s">
        <v>375</v>
      </c>
      <c r="D38" s="197" t="s">
        <v>376</v>
      </c>
      <c r="E38" s="197" t="s">
        <v>377</v>
      </c>
      <c r="F38" s="197" t="s">
        <v>378</v>
      </c>
      <c r="G38" s="129">
        <v>2023</v>
      </c>
      <c r="H38" s="211">
        <v>2021</v>
      </c>
      <c r="I38" s="199">
        <v>4000000</v>
      </c>
      <c r="J38" s="200"/>
      <c r="K38" s="201"/>
      <c r="L38" s="275" t="s">
        <v>85</v>
      </c>
      <c r="M38" s="224"/>
      <c r="N38" s="148">
        <v>2</v>
      </c>
      <c r="O38" s="131"/>
      <c r="P38" s="130">
        <f t="shared" ref="P38:P45" si="32">+O38/N38</f>
        <v>0</v>
      </c>
      <c r="Q38" s="129"/>
      <c r="R38" s="130">
        <f t="shared" ref="R38:R44" si="33">+(O38+Q38)/N38</f>
        <v>0</v>
      </c>
      <c r="S38" s="129">
        <v>0</v>
      </c>
      <c r="T38" s="130">
        <f t="shared" ref="T38:T44" si="34">+(O38+Q38+S38)/N38</f>
        <v>0</v>
      </c>
      <c r="U38" s="131">
        <v>0</v>
      </c>
      <c r="V38" s="132">
        <f t="shared" ref="V38:V44" si="35">+(O38+Q38+S38+U38)/N38</f>
        <v>0</v>
      </c>
      <c r="W38" s="128">
        <v>1</v>
      </c>
      <c r="X38" s="129">
        <v>0</v>
      </c>
      <c r="Y38" s="137">
        <f t="shared" ref="Y38:Y45" si="36">+X38/W38</f>
        <v>0</v>
      </c>
      <c r="Z38" s="129">
        <v>0</v>
      </c>
      <c r="AA38" s="137">
        <f t="shared" ref="AA38:AA45" si="37">+(X38+Z38)/W38</f>
        <v>0</v>
      </c>
      <c r="AB38" s="129">
        <v>0</v>
      </c>
      <c r="AC38" s="137">
        <f t="shared" ref="AC38:AC45" si="38">+(X38+Z38+AB38)/W38</f>
        <v>0</v>
      </c>
      <c r="AD38" s="131">
        <v>0</v>
      </c>
      <c r="AE38" s="139">
        <f t="shared" ref="AE38:AE45" si="39">+(X38+Z38+AB38+AD38)/W38</f>
        <v>0</v>
      </c>
      <c r="AF38" s="128">
        <v>1</v>
      </c>
      <c r="AG38" s="129"/>
      <c r="AH38" s="141">
        <f t="shared" ref="AH38:AH45" si="40">+AG38/AF38</f>
        <v>0</v>
      </c>
      <c r="AI38" s="129">
        <v>1</v>
      </c>
      <c r="AJ38" s="141">
        <f t="shared" ref="AJ38:AJ45" si="41">+(AG38+AI38)/AF38</f>
        <v>1</v>
      </c>
      <c r="AK38" s="129"/>
      <c r="AL38" s="141">
        <f t="shared" ref="AL38:AL45" si="42">+(AG38+AI38+AK38)/AF38</f>
        <v>1</v>
      </c>
      <c r="AM38" s="131"/>
      <c r="AN38" s="142">
        <f t="shared" ref="AN38:AN45" si="43">+(AG38+AI38+AK38+AM38)/AF38</f>
        <v>1</v>
      </c>
      <c r="AO38" s="128">
        <v>1</v>
      </c>
      <c r="AP38" s="129"/>
      <c r="AQ38" s="144">
        <f t="shared" ref="AQ38:AQ45" si="44">+AP38/AO38</f>
        <v>0</v>
      </c>
      <c r="AR38" s="129"/>
      <c r="AS38" s="144">
        <f t="shared" ref="AS38:AS45" si="45">+(AP38+AR38)/AO38</f>
        <v>0</v>
      </c>
      <c r="AT38" s="129"/>
      <c r="AU38" s="144">
        <f t="shared" ref="AU38:AU45" si="46">+(AP38+AR38+AT38)/AO38</f>
        <v>0</v>
      </c>
      <c r="AV38" s="131"/>
      <c r="AW38" s="145">
        <f t="shared" ref="AW38:AW45" si="47">+(AP38+AR38+AT38+AV38)/AO38</f>
        <v>0</v>
      </c>
    </row>
    <row r="39" spans="1:49" ht="31.5" x14ac:dyDescent="0.25">
      <c r="A39" s="151">
        <v>103</v>
      </c>
      <c r="B39" s="6" t="s">
        <v>379</v>
      </c>
      <c r="C39" s="6" t="s">
        <v>380</v>
      </c>
      <c r="D39" s="6" t="s">
        <v>376</v>
      </c>
      <c r="E39" s="6" t="s">
        <v>381</v>
      </c>
      <c r="F39" s="6" t="s">
        <v>378</v>
      </c>
      <c r="G39" s="8">
        <v>2023</v>
      </c>
      <c r="H39" s="13">
        <v>2024</v>
      </c>
      <c r="I39" s="9">
        <v>5000000</v>
      </c>
      <c r="J39" s="10"/>
      <c r="K39" s="67"/>
      <c r="L39" s="91" t="s">
        <v>615</v>
      </c>
      <c r="M39" s="225"/>
      <c r="N39" s="148">
        <v>15</v>
      </c>
      <c r="O39" s="148"/>
      <c r="P39" s="85">
        <f t="shared" si="32"/>
        <v>0</v>
      </c>
      <c r="Q39" s="71"/>
      <c r="R39" s="85">
        <f t="shared" si="33"/>
        <v>0</v>
      </c>
      <c r="S39" s="71"/>
      <c r="T39" s="85">
        <f t="shared" si="34"/>
        <v>0</v>
      </c>
      <c r="U39" s="73"/>
      <c r="V39" s="164">
        <f t="shared" si="35"/>
        <v>0</v>
      </c>
      <c r="W39" s="179">
        <v>14</v>
      </c>
      <c r="X39" s="71"/>
      <c r="Y39" s="74">
        <f t="shared" si="36"/>
        <v>0</v>
      </c>
      <c r="Z39" s="71"/>
      <c r="AA39" s="74">
        <f t="shared" si="37"/>
        <v>0</v>
      </c>
      <c r="AB39" s="71"/>
      <c r="AC39" s="74">
        <f t="shared" si="38"/>
        <v>0</v>
      </c>
      <c r="AD39" s="73"/>
      <c r="AE39" s="160">
        <f t="shared" si="39"/>
        <v>0</v>
      </c>
      <c r="AF39" s="179">
        <v>1</v>
      </c>
      <c r="AG39" s="71"/>
      <c r="AH39" s="75">
        <f t="shared" si="40"/>
        <v>0</v>
      </c>
      <c r="AI39" s="71">
        <v>1</v>
      </c>
      <c r="AJ39" s="75">
        <f t="shared" si="41"/>
        <v>1</v>
      </c>
      <c r="AK39" s="71"/>
      <c r="AL39" s="75">
        <f t="shared" si="42"/>
        <v>1</v>
      </c>
      <c r="AM39" s="73"/>
      <c r="AN39" s="157">
        <f t="shared" si="43"/>
        <v>1</v>
      </c>
      <c r="AO39" s="179">
        <v>3</v>
      </c>
      <c r="AP39" s="71"/>
      <c r="AQ39" s="83">
        <f t="shared" si="44"/>
        <v>0</v>
      </c>
      <c r="AR39" s="71"/>
      <c r="AS39" s="83">
        <f t="shared" si="45"/>
        <v>0</v>
      </c>
      <c r="AT39" s="71"/>
      <c r="AU39" s="83">
        <f t="shared" si="46"/>
        <v>0</v>
      </c>
      <c r="AV39" s="73"/>
      <c r="AW39" s="150">
        <f t="shared" si="47"/>
        <v>0</v>
      </c>
    </row>
    <row r="40" spans="1:49" ht="48" thickBot="1" x14ac:dyDescent="0.3">
      <c r="A40" s="151">
        <v>104</v>
      </c>
      <c r="B40" s="6" t="s">
        <v>673</v>
      </c>
      <c r="C40" s="6" t="s">
        <v>382</v>
      </c>
      <c r="D40" s="6" t="s">
        <v>376</v>
      </c>
      <c r="E40" s="6" t="s">
        <v>377</v>
      </c>
      <c r="F40" s="6" t="s">
        <v>378</v>
      </c>
      <c r="G40" s="8">
        <v>2023</v>
      </c>
      <c r="H40" s="8">
        <v>2024</v>
      </c>
      <c r="I40" s="9">
        <v>30000000</v>
      </c>
      <c r="J40" s="10"/>
      <c r="K40" s="67"/>
      <c r="L40" s="91" t="s">
        <v>85</v>
      </c>
      <c r="M40" s="225"/>
      <c r="N40" s="168">
        <v>22</v>
      </c>
      <c r="O40" s="81"/>
      <c r="P40" s="85">
        <f t="shared" si="32"/>
        <v>0</v>
      </c>
      <c r="Q40" s="71"/>
      <c r="R40" s="85">
        <f t="shared" si="33"/>
        <v>0</v>
      </c>
      <c r="S40" s="71"/>
      <c r="T40" s="85">
        <f t="shared" si="34"/>
        <v>0</v>
      </c>
      <c r="U40" s="73"/>
      <c r="V40" s="164">
        <f t="shared" si="35"/>
        <v>0</v>
      </c>
      <c r="W40" s="179"/>
      <c r="X40" s="71"/>
      <c r="Y40" s="74" t="e">
        <f t="shared" si="36"/>
        <v>#DIV/0!</v>
      </c>
      <c r="Z40" s="71"/>
      <c r="AA40" s="74" t="e">
        <f t="shared" si="37"/>
        <v>#DIV/0!</v>
      </c>
      <c r="AB40" s="71"/>
      <c r="AC40" s="74" t="e">
        <f t="shared" si="38"/>
        <v>#DIV/0!</v>
      </c>
      <c r="AD40" s="73"/>
      <c r="AE40" s="160" t="e">
        <f t="shared" si="39"/>
        <v>#DIV/0!</v>
      </c>
      <c r="AF40" s="192">
        <v>0.95</v>
      </c>
      <c r="AG40" s="71"/>
      <c r="AH40" s="75">
        <f>+AG40/AF40</f>
        <v>0</v>
      </c>
      <c r="AI40" s="71"/>
      <c r="AJ40" s="75">
        <f t="shared" si="41"/>
        <v>0</v>
      </c>
      <c r="AK40" s="81">
        <v>0.95</v>
      </c>
      <c r="AL40" s="75">
        <f t="shared" si="42"/>
        <v>1</v>
      </c>
      <c r="AM40" s="73"/>
      <c r="AN40" s="157">
        <f t="shared" si="43"/>
        <v>1</v>
      </c>
      <c r="AO40" s="179"/>
      <c r="AP40" s="71"/>
      <c r="AQ40" s="83" t="e">
        <f t="shared" si="44"/>
        <v>#DIV/0!</v>
      </c>
      <c r="AR40" s="71"/>
      <c r="AS40" s="83" t="e">
        <f t="shared" si="45"/>
        <v>#DIV/0!</v>
      </c>
      <c r="AT40" s="71"/>
      <c r="AU40" s="83" t="e">
        <f t="shared" si="46"/>
        <v>#DIV/0!</v>
      </c>
      <c r="AV40" s="73"/>
      <c r="AW40" s="150" t="e">
        <f t="shared" si="47"/>
        <v>#DIV/0!</v>
      </c>
    </row>
    <row r="41" spans="1:49" ht="63" x14ac:dyDescent="0.25">
      <c r="A41" s="148">
        <v>105</v>
      </c>
      <c r="B41" s="6" t="s">
        <v>383</v>
      </c>
      <c r="C41" s="6" t="s">
        <v>382</v>
      </c>
      <c r="D41" s="6" t="s">
        <v>376</v>
      </c>
      <c r="E41" s="6" t="s">
        <v>377</v>
      </c>
      <c r="F41" s="6" t="s">
        <v>378</v>
      </c>
      <c r="G41" s="8">
        <v>2023</v>
      </c>
      <c r="H41" s="13">
        <v>2024</v>
      </c>
      <c r="I41" s="9">
        <v>2000000</v>
      </c>
      <c r="J41" s="10"/>
      <c r="K41" s="67"/>
      <c r="L41" s="91" t="s">
        <v>85</v>
      </c>
      <c r="M41" s="225"/>
      <c r="N41" s="196"/>
      <c r="O41" s="81"/>
      <c r="P41" s="85" t="e">
        <f t="shared" si="32"/>
        <v>#DIV/0!</v>
      </c>
      <c r="Q41" s="71"/>
      <c r="R41" s="85" t="e">
        <f t="shared" si="33"/>
        <v>#DIV/0!</v>
      </c>
      <c r="S41" s="71"/>
      <c r="T41" s="85" t="e">
        <f t="shared" si="34"/>
        <v>#DIV/0!</v>
      </c>
      <c r="U41" s="73"/>
      <c r="V41" s="164" t="e">
        <f t="shared" si="35"/>
        <v>#DIV/0!</v>
      </c>
      <c r="W41" s="179"/>
      <c r="X41" s="71"/>
      <c r="Y41" s="74" t="e">
        <f t="shared" si="36"/>
        <v>#DIV/0!</v>
      </c>
      <c r="Z41" s="71"/>
      <c r="AA41" s="74" t="e">
        <f t="shared" si="37"/>
        <v>#DIV/0!</v>
      </c>
      <c r="AB41" s="71"/>
      <c r="AC41" s="74" t="e">
        <f t="shared" si="38"/>
        <v>#DIV/0!</v>
      </c>
      <c r="AD41" s="73"/>
      <c r="AE41" s="160" t="e">
        <f t="shared" si="39"/>
        <v>#DIV/0!</v>
      </c>
      <c r="AF41" s="192">
        <v>1</v>
      </c>
      <c r="AG41" s="71"/>
      <c r="AH41" s="75">
        <f t="shared" si="40"/>
        <v>0</v>
      </c>
      <c r="AI41" s="71"/>
      <c r="AJ41" s="75">
        <f t="shared" si="41"/>
        <v>0</v>
      </c>
      <c r="AK41" s="81">
        <v>1</v>
      </c>
      <c r="AL41" s="75">
        <f t="shared" si="42"/>
        <v>1</v>
      </c>
      <c r="AM41" s="73"/>
      <c r="AN41" s="157">
        <f t="shared" si="43"/>
        <v>1</v>
      </c>
      <c r="AO41" s="179"/>
      <c r="AP41" s="71"/>
      <c r="AQ41" s="83" t="e">
        <f t="shared" si="44"/>
        <v>#DIV/0!</v>
      </c>
      <c r="AR41" s="71"/>
      <c r="AS41" s="83" t="e">
        <f t="shared" si="45"/>
        <v>#DIV/0!</v>
      </c>
      <c r="AT41" s="71"/>
      <c r="AU41" s="83" t="e">
        <f t="shared" si="46"/>
        <v>#DIV/0!</v>
      </c>
      <c r="AV41" s="73"/>
      <c r="AW41" s="150" t="e">
        <f t="shared" si="47"/>
        <v>#DIV/0!</v>
      </c>
    </row>
    <row r="42" spans="1:49" ht="94.5" x14ac:dyDescent="0.25">
      <c r="A42" s="151">
        <v>106</v>
      </c>
      <c r="B42" s="6" t="s">
        <v>384</v>
      </c>
      <c r="C42" s="6" t="s">
        <v>385</v>
      </c>
      <c r="D42" s="6" t="s">
        <v>386</v>
      </c>
      <c r="E42" s="6" t="s">
        <v>372</v>
      </c>
      <c r="F42" s="6" t="s">
        <v>378</v>
      </c>
      <c r="G42" s="8">
        <v>2023</v>
      </c>
      <c r="H42" s="13">
        <v>2024</v>
      </c>
      <c r="I42" s="9">
        <v>3000000</v>
      </c>
      <c r="J42" s="10" t="s">
        <v>387</v>
      </c>
      <c r="K42" s="67"/>
      <c r="L42" s="91" t="s">
        <v>616</v>
      </c>
      <c r="M42" s="225"/>
      <c r="N42" s="189">
        <v>1</v>
      </c>
      <c r="O42" s="81"/>
      <c r="P42" s="85">
        <f t="shared" si="32"/>
        <v>0</v>
      </c>
      <c r="Q42" s="81"/>
      <c r="R42" s="85">
        <f>+Q42/N42</f>
        <v>0</v>
      </c>
      <c r="S42" s="81"/>
      <c r="T42" s="85">
        <f>+S42/N42</f>
        <v>0</v>
      </c>
      <c r="U42" s="81"/>
      <c r="V42" s="164">
        <f>+U42/N42</f>
        <v>0</v>
      </c>
      <c r="W42" s="179"/>
      <c r="X42" s="71"/>
      <c r="Y42" s="74" t="e">
        <f t="shared" si="36"/>
        <v>#DIV/0!</v>
      </c>
      <c r="Z42" s="71"/>
      <c r="AA42" s="74" t="e">
        <f t="shared" si="37"/>
        <v>#DIV/0!</v>
      </c>
      <c r="AB42" s="71"/>
      <c r="AC42" s="74" t="e">
        <f t="shared" si="38"/>
        <v>#DIV/0!</v>
      </c>
      <c r="AD42" s="73"/>
      <c r="AE42" s="160" t="e">
        <f t="shared" si="39"/>
        <v>#DIV/0!</v>
      </c>
      <c r="AF42" s="192">
        <v>1</v>
      </c>
      <c r="AG42" s="71"/>
      <c r="AH42" s="75">
        <f t="shared" si="40"/>
        <v>0</v>
      </c>
      <c r="AI42" s="71"/>
      <c r="AJ42" s="75">
        <f t="shared" si="41"/>
        <v>0</v>
      </c>
      <c r="AK42" s="81">
        <v>1</v>
      </c>
      <c r="AL42" s="75">
        <f t="shared" si="42"/>
        <v>1</v>
      </c>
      <c r="AM42" s="73"/>
      <c r="AN42" s="157">
        <f t="shared" si="43"/>
        <v>1</v>
      </c>
      <c r="AO42" s="179"/>
      <c r="AP42" s="71"/>
      <c r="AQ42" s="83" t="e">
        <f t="shared" si="44"/>
        <v>#DIV/0!</v>
      </c>
      <c r="AR42" s="71"/>
      <c r="AS42" s="83" t="e">
        <f t="shared" si="45"/>
        <v>#DIV/0!</v>
      </c>
      <c r="AT42" s="71"/>
      <c r="AU42" s="83" t="e">
        <f t="shared" si="46"/>
        <v>#DIV/0!</v>
      </c>
      <c r="AV42" s="73"/>
      <c r="AW42" s="150" t="e">
        <f t="shared" si="47"/>
        <v>#DIV/0!</v>
      </c>
    </row>
    <row r="43" spans="1:49" ht="79.5" thickBot="1" x14ac:dyDescent="0.3">
      <c r="A43" s="151">
        <v>107</v>
      </c>
      <c r="B43" s="6" t="s">
        <v>388</v>
      </c>
      <c r="C43" s="6" t="s">
        <v>389</v>
      </c>
      <c r="D43" s="6" t="s">
        <v>390</v>
      </c>
      <c r="E43" s="6" t="s">
        <v>372</v>
      </c>
      <c r="F43" s="6" t="s">
        <v>378</v>
      </c>
      <c r="G43" s="8">
        <v>2023</v>
      </c>
      <c r="H43" s="13">
        <v>2024</v>
      </c>
      <c r="I43" s="9">
        <v>3000000</v>
      </c>
      <c r="J43" s="10" t="s">
        <v>387</v>
      </c>
      <c r="K43" s="67"/>
      <c r="L43" s="91" t="s">
        <v>85</v>
      </c>
      <c r="M43" s="225"/>
      <c r="N43" s="189">
        <v>1</v>
      </c>
      <c r="O43" s="81"/>
      <c r="P43" s="85">
        <f t="shared" ref="P43" si="48">+O43/N43</f>
        <v>0</v>
      </c>
      <c r="Q43" s="81"/>
      <c r="R43" s="85">
        <f>+Q43/N43</f>
        <v>0</v>
      </c>
      <c r="S43" s="81"/>
      <c r="T43" s="85">
        <f>+S43/N43</f>
        <v>0</v>
      </c>
      <c r="U43" s="81"/>
      <c r="V43" s="164">
        <f>+U43/N43</f>
        <v>0</v>
      </c>
      <c r="W43" s="179"/>
      <c r="X43" s="71"/>
      <c r="Y43" s="74" t="e">
        <f t="shared" si="36"/>
        <v>#DIV/0!</v>
      </c>
      <c r="Z43" s="71"/>
      <c r="AA43" s="74" t="e">
        <f t="shared" si="37"/>
        <v>#DIV/0!</v>
      </c>
      <c r="AB43" s="71"/>
      <c r="AC43" s="74" t="e">
        <f t="shared" si="38"/>
        <v>#DIV/0!</v>
      </c>
      <c r="AD43" s="73"/>
      <c r="AE43" s="160" t="e">
        <f t="shared" si="39"/>
        <v>#DIV/0!</v>
      </c>
      <c r="AF43" s="192">
        <v>1</v>
      </c>
      <c r="AG43" s="71"/>
      <c r="AH43" s="75">
        <f t="shared" si="40"/>
        <v>0</v>
      </c>
      <c r="AI43" s="71"/>
      <c r="AJ43" s="75">
        <f t="shared" si="41"/>
        <v>0</v>
      </c>
      <c r="AK43" s="81">
        <v>1</v>
      </c>
      <c r="AL43" s="75">
        <f t="shared" si="42"/>
        <v>1</v>
      </c>
      <c r="AM43" s="73"/>
      <c r="AN43" s="157">
        <f t="shared" si="43"/>
        <v>1</v>
      </c>
      <c r="AO43" s="179"/>
      <c r="AP43" s="71"/>
      <c r="AQ43" s="83" t="e">
        <f t="shared" si="44"/>
        <v>#DIV/0!</v>
      </c>
      <c r="AR43" s="71"/>
      <c r="AS43" s="83" t="e">
        <f t="shared" si="45"/>
        <v>#DIV/0!</v>
      </c>
      <c r="AT43" s="71"/>
      <c r="AU43" s="83" t="e">
        <f t="shared" si="46"/>
        <v>#DIV/0!</v>
      </c>
      <c r="AV43" s="73"/>
      <c r="AW43" s="150" t="e">
        <f t="shared" si="47"/>
        <v>#DIV/0!</v>
      </c>
    </row>
    <row r="44" spans="1:49" ht="78.75" x14ac:dyDescent="0.25">
      <c r="A44" s="148">
        <v>108</v>
      </c>
      <c r="B44" s="6" t="s">
        <v>391</v>
      </c>
      <c r="C44" s="6" t="s">
        <v>392</v>
      </c>
      <c r="D44" s="6" t="s">
        <v>393</v>
      </c>
      <c r="E44" s="6" t="s">
        <v>372</v>
      </c>
      <c r="F44" s="6" t="s">
        <v>378</v>
      </c>
      <c r="G44" s="8">
        <v>2023</v>
      </c>
      <c r="H44" s="13">
        <v>2024</v>
      </c>
      <c r="I44" s="9">
        <v>2000000</v>
      </c>
      <c r="J44" s="10" t="s">
        <v>387</v>
      </c>
      <c r="K44" s="67"/>
      <c r="L44" s="91" t="s">
        <v>615</v>
      </c>
      <c r="M44" s="225"/>
      <c r="N44" s="168">
        <v>22</v>
      </c>
      <c r="O44" s="81"/>
      <c r="P44" s="85">
        <f t="shared" si="32"/>
        <v>0</v>
      </c>
      <c r="Q44" s="71"/>
      <c r="R44" s="85">
        <f t="shared" si="33"/>
        <v>0</v>
      </c>
      <c r="S44" s="71"/>
      <c r="T44" s="85">
        <f t="shared" si="34"/>
        <v>0</v>
      </c>
      <c r="U44" s="73"/>
      <c r="V44" s="164">
        <f t="shared" si="35"/>
        <v>0</v>
      </c>
      <c r="W44" s="179"/>
      <c r="X44" s="71"/>
      <c r="Y44" s="74" t="e">
        <f t="shared" si="36"/>
        <v>#DIV/0!</v>
      </c>
      <c r="Z44" s="71"/>
      <c r="AA44" s="74" t="e">
        <f t="shared" si="37"/>
        <v>#DIV/0!</v>
      </c>
      <c r="AB44" s="71"/>
      <c r="AC44" s="74" t="e">
        <f t="shared" si="38"/>
        <v>#DIV/0!</v>
      </c>
      <c r="AD44" s="73"/>
      <c r="AE44" s="160" t="e">
        <f t="shared" si="39"/>
        <v>#DIV/0!</v>
      </c>
      <c r="AF44" s="192">
        <v>1</v>
      </c>
      <c r="AG44" s="71"/>
      <c r="AH44" s="75">
        <f t="shared" si="40"/>
        <v>0</v>
      </c>
      <c r="AI44" s="71"/>
      <c r="AJ44" s="75">
        <f t="shared" si="41"/>
        <v>0</v>
      </c>
      <c r="AK44" s="81">
        <v>1</v>
      </c>
      <c r="AL44" s="75">
        <f t="shared" si="42"/>
        <v>1</v>
      </c>
      <c r="AM44" s="73"/>
      <c r="AN44" s="157">
        <f t="shared" si="43"/>
        <v>1</v>
      </c>
      <c r="AO44" s="179"/>
      <c r="AP44" s="71"/>
      <c r="AQ44" s="83" t="e">
        <f t="shared" si="44"/>
        <v>#DIV/0!</v>
      </c>
      <c r="AR44" s="71"/>
      <c r="AS44" s="83" t="e">
        <f t="shared" si="45"/>
        <v>#DIV/0!</v>
      </c>
      <c r="AT44" s="71"/>
      <c r="AU44" s="83" t="e">
        <f t="shared" si="46"/>
        <v>#DIV/0!</v>
      </c>
      <c r="AV44" s="73"/>
      <c r="AW44" s="150" t="e">
        <f t="shared" si="47"/>
        <v>#DIV/0!</v>
      </c>
    </row>
    <row r="45" spans="1:49" ht="63.75" thickBot="1" x14ac:dyDescent="0.3">
      <c r="A45" s="151">
        <v>109</v>
      </c>
      <c r="B45" s="203" t="s">
        <v>394</v>
      </c>
      <c r="C45" s="203" t="s">
        <v>392</v>
      </c>
      <c r="D45" s="203" t="s">
        <v>386</v>
      </c>
      <c r="E45" s="203" t="s">
        <v>372</v>
      </c>
      <c r="F45" s="203" t="s">
        <v>378</v>
      </c>
      <c r="G45" s="205">
        <v>2023</v>
      </c>
      <c r="H45" s="214">
        <v>2024</v>
      </c>
      <c r="I45" s="206">
        <v>3000000</v>
      </c>
      <c r="J45" s="207" t="s">
        <v>395</v>
      </c>
      <c r="K45" s="208"/>
      <c r="L45" s="276" t="s">
        <v>615</v>
      </c>
      <c r="M45" s="226"/>
      <c r="N45" s="189">
        <v>1</v>
      </c>
      <c r="O45" s="81"/>
      <c r="P45" s="85">
        <f t="shared" si="32"/>
        <v>0</v>
      </c>
      <c r="Q45" s="81"/>
      <c r="R45" s="85">
        <f>+Q45/N45</f>
        <v>0</v>
      </c>
      <c r="S45" s="81"/>
      <c r="T45" s="85">
        <f>+S45/N45</f>
        <v>0</v>
      </c>
      <c r="U45" s="81"/>
      <c r="V45" s="164">
        <f>+U45/N45</f>
        <v>0</v>
      </c>
      <c r="W45" s="193"/>
      <c r="X45" s="153"/>
      <c r="Y45" s="161" t="e">
        <f t="shared" si="36"/>
        <v>#DIV/0!</v>
      </c>
      <c r="Z45" s="153"/>
      <c r="AA45" s="161" t="e">
        <f t="shared" si="37"/>
        <v>#DIV/0!</v>
      </c>
      <c r="AB45" s="153"/>
      <c r="AC45" s="161" t="e">
        <f t="shared" si="38"/>
        <v>#DIV/0!</v>
      </c>
      <c r="AD45" s="155"/>
      <c r="AE45" s="162" t="e">
        <f t="shared" si="39"/>
        <v>#DIV/0!</v>
      </c>
      <c r="AF45" s="321">
        <v>1</v>
      </c>
      <c r="AG45" s="153"/>
      <c r="AH45" s="158">
        <f t="shared" si="40"/>
        <v>0</v>
      </c>
      <c r="AI45" s="153"/>
      <c r="AJ45" s="158">
        <f t="shared" si="41"/>
        <v>0</v>
      </c>
      <c r="AK45" s="238">
        <v>1</v>
      </c>
      <c r="AL45" s="158">
        <f t="shared" si="42"/>
        <v>1</v>
      </c>
      <c r="AM45" s="155"/>
      <c r="AN45" s="159">
        <f t="shared" si="43"/>
        <v>1</v>
      </c>
      <c r="AO45" s="193"/>
      <c r="AP45" s="153"/>
      <c r="AQ45" s="154" t="e">
        <f t="shared" si="44"/>
        <v>#DIV/0!</v>
      </c>
      <c r="AR45" s="153"/>
      <c r="AS45" s="154" t="e">
        <f t="shared" si="45"/>
        <v>#DIV/0!</v>
      </c>
      <c r="AT45" s="153"/>
      <c r="AU45" s="154" t="e">
        <f t="shared" si="46"/>
        <v>#DIV/0!</v>
      </c>
      <c r="AV45" s="155"/>
      <c r="AW45" s="156" t="e">
        <f t="shared" si="47"/>
        <v>#DIV/0!</v>
      </c>
    </row>
    <row r="46" spans="1:49" ht="16.5" thickBot="1" x14ac:dyDescent="0.3">
      <c r="A46" s="72"/>
      <c r="B46" s="28"/>
      <c r="C46" s="28"/>
      <c r="D46" s="28"/>
      <c r="E46" s="28"/>
      <c r="F46" s="28"/>
      <c r="G46" s="29"/>
      <c r="H46" s="30"/>
      <c r="I46" s="40"/>
      <c r="J46" s="41"/>
      <c r="M46" s="117"/>
    </row>
    <row r="47" spans="1:49" ht="16.5" customHeight="1" thickBot="1" x14ac:dyDescent="0.3">
      <c r="A47" s="463" t="s">
        <v>0</v>
      </c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5"/>
      <c r="N47" s="539" t="s">
        <v>582</v>
      </c>
      <c r="O47" s="540"/>
      <c r="P47" s="540"/>
      <c r="Q47" s="540"/>
      <c r="R47" s="540"/>
      <c r="S47" s="540"/>
      <c r="T47" s="540"/>
      <c r="U47" s="540"/>
      <c r="V47" s="541"/>
      <c r="W47" s="542" t="s">
        <v>583</v>
      </c>
      <c r="X47" s="543"/>
      <c r="Y47" s="543"/>
      <c r="Z47" s="543"/>
      <c r="AA47" s="543"/>
      <c r="AB47" s="543"/>
      <c r="AC47" s="543"/>
      <c r="AD47" s="543"/>
      <c r="AE47" s="544"/>
      <c r="AF47" s="545" t="s">
        <v>584</v>
      </c>
      <c r="AG47" s="546"/>
      <c r="AH47" s="546"/>
      <c r="AI47" s="546"/>
      <c r="AJ47" s="546"/>
      <c r="AK47" s="546"/>
      <c r="AL47" s="546"/>
      <c r="AM47" s="546"/>
      <c r="AN47" s="547"/>
      <c r="AO47" s="548" t="s">
        <v>623</v>
      </c>
      <c r="AP47" s="549"/>
      <c r="AQ47" s="549"/>
      <c r="AR47" s="549"/>
      <c r="AS47" s="549"/>
      <c r="AT47" s="549"/>
      <c r="AU47" s="549"/>
      <c r="AV47" s="549"/>
      <c r="AW47" s="550"/>
    </row>
    <row r="48" spans="1:49" ht="16.5" customHeight="1" thickBot="1" x14ac:dyDescent="0.3">
      <c r="A48" s="463" t="s">
        <v>1</v>
      </c>
      <c r="B48" s="465"/>
      <c r="C48" s="463" t="s">
        <v>315</v>
      </c>
      <c r="D48" s="464"/>
      <c r="E48" s="464"/>
      <c r="F48" s="464"/>
      <c r="G48" s="464"/>
      <c r="H48" s="464"/>
      <c r="I48" s="464"/>
      <c r="J48" s="464"/>
      <c r="K48" s="464"/>
      <c r="L48" s="464"/>
      <c r="M48" s="465"/>
      <c r="N48" s="551" t="s">
        <v>581</v>
      </c>
      <c r="O48" s="554" t="s">
        <v>585</v>
      </c>
      <c r="P48" s="568" t="s">
        <v>574</v>
      </c>
      <c r="Q48" s="554" t="s">
        <v>586</v>
      </c>
      <c r="R48" s="568" t="s">
        <v>575</v>
      </c>
      <c r="S48" s="554" t="s">
        <v>587</v>
      </c>
      <c r="T48" s="568" t="s">
        <v>576</v>
      </c>
      <c r="U48" s="554" t="s">
        <v>588</v>
      </c>
      <c r="V48" s="571" t="s">
        <v>580</v>
      </c>
      <c r="W48" s="583" t="s">
        <v>581</v>
      </c>
      <c r="X48" s="586" t="s">
        <v>585</v>
      </c>
      <c r="Y48" s="589" t="s">
        <v>574</v>
      </c>
      <c r="Z48" s="586" t="s">
        <v>586</v>
      </c>
      <c r="AA48" s="589" t="s">
        <v>575</v>
      </c>
      <c r="AB48" s="586" t="s">
        <v>587</v>
      </c>
      <c r="AC48" s="589" t="s">
        <v>576</v>
      </c>
      <c r="AD48" s="586" t="s">
        <v>588</v>
      </c>
      <c r="AE48" s="592" t="s">
        <v>580</v>
      </c>
      <c r="AF48" s="551" t="s">
        <v>581</v>
      </c>
      <c r="AG48" s="554" t="s">
        <v>585</v>
      </c>
      <c r="AH48" s="577" t="s">
        <v>574</v>
      </c>
      <c r="AI48" s="554" t="s">
        <v>586</v>
      </c>
      <c r="AJ48" s="577" t="s">
        <v>575</v>
      </c>
      <c r="AK48" s="554" t="s">
        <v>587</v>
      </c>
      <c r="AL48" s="577" t="s">
        <v>576</v>
      </c>
      <c r="AM48" s="554" t="s">
        <v>588</v>
      </c>
      <c r="AN48" s="580" t="s">
        <v>580</v>
      </c>
      <c r="AO48" s="551" t="s">
        <v>581</v>
      </c>
      <c r="AP48" s="554" t="s">
        <v>585</v>
      </c>
      <c r="AQ48" s="557" t="s">
        <v>574</v>
      </c>
      <c r="AR48" s="554" t="s">
        <v>586</v>
      </c>
      <c r="AS48" s="557" t="s">
        <v>575</v>
      </c>
      <c r="AT48" s="554" t="s">
        <v>587</v>
      </c>
      <c r="AU48" s="557" t="s">
        <v>576</v>
      </c>
      <c r="AV48" s="554" t="s">
        <v>588</v>
      </c>
      <c r="AW48" s="574" t="s">
        <v>580</v>
      </c>
    </row>
    <row r="49" spans="1:49" ht="16.5" customHeight="1" thickBot="1" x14ac:dyDescent="0.3">
      <c r="A49" s="463" t="s">
        <v>3</v>
      </c>
      <c r="B49" s="465"/>
      <c r="C49" s="463" t="s">
        <v>316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5"/>
      <c r="N49" s="552"/>
      <c r="O49" s="555"/>
      <c r="P49" s="569"/>
      <c r="Q49" s="555"/>
      <c r="R49" s="569"/>
      <c r="S49" s="555"/>
      <c r="T49" s="569"/>
      <c r="U49" s="555"/>
      <c r="V49" s="572"/>
      <c r="W49" s="584"/>
      <c r="X49" s="587"/>
      <c r="Y49" s="590"/>
      <c r="Z49" s="587"/>
      <c r="AA49" s="590"/>
      <c r="AB49" s="587"/>
      <c r="AC49" s="590"/>
      <c r="AD49" s="587"/>
      <c r="AE49" s="593"/>
      <c r="AF49" s="552"/>
      <c r="AG49" s="555"/>
      <c r="AH49" s="578"/>
      <c r="AI49" s="555"/>
      <c r="AJ49" s="578"/>
      <c r="AK49" s="555"/>
      <c r="AL49" s="578"/>
      <c r="AM49" s="555"/>
      <c r="AN49" s="581"/>
      <c r="AO49" s="552"/>
      <c r="AP49" s="555"/>
      <c r="AQ49" s="558"/>
      <c r="AR49" s="555"/>
      <c r="AS49" s="558"/>
      <c r="AT49" s="555"/>
      <c r="AU49" s="558"/>
      <c r="AV49" s="555"/>
      <c r="AW49" s="575"/>
    </row>
    <row r="50" spans="1:49" ht="16.5" customHeight="1" thickBot="1" x14ac:dyDescent="0.3">
      <c r="A50" s="463" t="s">
        <v>5</v>
      </c>
      <c r="B50" s="465"/>
      <c r="C50" s="466" t="s">
        <v>396</v>
      </c>
      <c r="D50" s="467"/>
      <c r="E50" s="467"/>
      <c r="F50" s="467"/>
      <c r="G50" s="467"/>
      <c r="H50" s="467"/>
      <c r="I50" s="467"/>
      <c r="J50" s="468"/>
      <c r="K50" s="55" t="s">
        <v>7</v>
      </c>
      <c r="L50" s="460" t="s">
        <v>589</v>
      </c>
      <c r="M50" s="460" t="s">
        <v>652</v>
      </c>
      <c r="N50" s="552"/>
      <c r="O50" s="555"/>
      <c r="P50" s="569"/>
      <c r="Q50" s="555"/>
      <c r="R50" s="569"/>
      <c r="S50" s="555"/>
      <c r="T50" s="569"/>
      <c r="U50" s="555"/>
      <c r="V50" s="572"/>
      <c r="W50" s="584"/>
      <c r="X50" s="587"/>
      <c r="Y50" s="590"/>
      <c r="Z50" s="587"/>
      <c r="AA50" s="590"/>
      <c r="AB50" s="587"/>
      <c r="AC50" s="590"/>
      <c r="AD50" s="587"/>
      <c r="AE50" s="593"/>
      <c r="AF50" s="552"/>
      <c r="AG50" s="555"/>
      <c r="AH50" s="578"/>
      <c r="AI50" s="555"/>
      <c r="AJ50" s="578"/>
      <c r="AK50" s="555"/>
      <c r="AL50" s="578"/>
      <c r="AM50" s="555"/>
      <c r="AN50" s="581"/>
      <c r="AO50" s="552"/>
      <c r="AP50" s="555"/>
      <c r="AQ50" s="558"/>
      <c r="AR50" s="555"/>
      <c r="AS50" s="558"/>
      <c r="AT50" s="555"/>
      <c r="AU50" s="558"/>
      <c r="AV50" s="555"/>
      <c r="AW50" s="575"/>
    </row>
    <row r="51" spans="1:49" ht="16.5" customHeight="1" thickBot="1" x14ac:dyDescent="0.3">
      <c r="A51" s="458" t="s">
        <v>651</v>
      </c>
      <c r="B51" s="460" t="s">
        <v>8</v>
      </c>
      <c r="C51" s="460" t="s">
        <v>9</v>
      </c>
      <c r="D51" s="460" t="s">
        <v>10</v>
      </c>
      <c r="E51" s="460" t="s">
        <v>11</v>
      </c>
      <c r="F51" s="460" t="s">
        <v>12</v>
      </c>
      <c r="G51" s="55" t="s">
        <v>13</v>
      </c>
      <c r="H51" s="54"/>
      <c r="I51" s="56" t="s">
        <v>14</v>
      </c>
      <c r="J51" s="54"/>
      <c r="K51" s="469" t="s">
        <v>15</v>
      </c>
      <c r="L51" s="461"/>
      <c r="M51" s="461"/>
      <c r="N51" s="552"/>
      <c r="O51" s="555"/>
      <c r="P51" s="569"/>
      <c r="Q51" s="555"/>
      <c r="R51" s="569"/>
      <c r="S51" s="555"/>
      <c r="T51" s="569"/>
      <c r="U51" s="555"/>
      <c r="V51" s="572"/>
      <c r="W51" s="584"/>
      <c r="X51" s="587"/>
      <c r="Y51" s="590"/>
      <c r="Z51" s="587"/>
      <c r="AA51" s="590"/>
      <c r="AB51" s="587"/>
      <c r="AC51" s="590"/>
      <c r="AD51" s="587"/>
      <c r="AE51" s="593"/>
      <c r="AF51" s="552"/>
      <c r="AG51" s="555"/>
      <c r="AH51" s="578"/>
      <c r="AI51" s="555"/>
      <c r="AJ51" s="578"/>
      <c r="AK51" s="555"/>
      <c r="AL51" s="578"/>
      <c r="AM51" s="555"/>
      <c r="AN51" s="581"/>
      <c r="AO51" s="552"/>
      <c r="AP51" s="555"/>
      <c r="AQ51" s="558"/>
      <c r="AR51" s="555"/>
      <c r="AS51" s="558"/>
      <c r="AT51" s="555"/>
      <c r="AU51" s="558"/>
      <c r="AV51" s="555"/>
      <c r="AW51" s="575"/>
    </row>
    <row r="52" spans="1:49" ht="16.5" thickBot="1" x14ac:dyDescent="0.3">
      <c r="A52" s="459"/>
      <c r="B52" s="462"/>
      <c r="C52" s="462"/>
      <c r="D52" s="462"/>
      <c r="E52" s="462"/>
      <c r="F52" s="462"/>
      <c r="G52" s="122" t="s">
        <v>16</v>
      </c>
      <c r="H52" s="122" t="s">
        <v>17</v>
      </c>
      <c r="I52" s="122" t="s">
        <v>18</v>
      </c>
      <c r="J52" s="122" t="s">
        <v>19</v>
      </c>
      <c r="K52" s="470"/>
      <c r="L52" s="462"/>
      <c r="M52" s="462"/>
      <c r="N52" s="553"/>
      <c r="O52" s="556"/>
      <c r="P52" s="570"/>
      <c r="Q52" s="556"/>
      <c r="R52" s="570"/>
      <c r="S52" s="556"/>
      <c r="T52" s="570"/>
      <c r="U52" s="556"/>
      <c r="V52" s="573"/>
      <c r="W52" s="585"/>
      <c r="X52" s="588"/>
      <c r="Y52" s="591"/>
      <c r="Z52" s="588"/>
      <c r="AA52" s="591"/>
      <c r="AB52" s="588"/>
      <c r="AC52" s="591"/>
      <c r="AD52" s="588"/>
      <c r="AE52" s="594"/>
      <c r="AF52" s="553"/>
      <c r="AG52" s="556"/>
      <c r="AH52" s="579"/>
      <c r="AI52" s="556"/>
      <c r="AJ52" s="579"/>
      <c r="AK52" s="556"/>
      <c r="AL52" s="579"/>
      <c r="AM52" s="556"/>
      <c r="AN52" s="582"/>
      <c r="AO52" s="553"/>
      <c r="AP52" s="556"/>
      <c r="AQ52" s="559"/>
      <c r="AR52" s="556"/>
      <c r="AS52" s="559"/>
      <c r="AT52" s="556"/>
      <c r="AU52" s="559"/>
      <c r="AV52" s="556"/>
      <c r="AW52" s="576"/>
    </row>
    <row r="53" spans="1:49" ht="63.75" thickBot="1" x14ac:dyDescent="0.3">
      <c r="A53" s="148">
        <v>110</v>
      </c>
      <c r="B53" s="197" t="s">
        <v>397</v>
      </c>
      <c r="C53" s="197" t="s">
        <v>398</v>
      </c>
      <c r="D53" s="197" t="s">
        <v>399</v>
      </c>
      <c r="E53" s="197" t="s">
        <v>400</v>
      </c>
      <c r="F53" s="197" t="s">
        <v>401</v>
      </c>
      <c r="G53" s="129">
        <v>2023</v>
      </c>
      <c r="H53" s="129">
        <v>2024</v>
      </c>
      <c r="I53" s="199">
        <v>40000000</v>
      </c>
      <c r="J53" s="200" t="s">
        <v>402</v>
      </c>
      <c r="K53" s="201"/>
      <c r="L53" s="275" t="s">
        <v>85</v>
      </c>
      <c r="M53" s="224"/>
      <c r="N53" s="186">
        <v>1</v>
      </c>
      <c r="O53" s="187"/>
      <c r="P53" s="130">
        <f t="shared" ref="P53" si="49">+O53/N53</f>
        <v>0</v>
      </c>
      <c r="Q53" s="187"/>
      <c r="R53" s="130">
        <f>+Q53/N53</f>
        <v>0</v>
      </c>
      <c r="S53" s="187"/>
      <c r="T53" s="130">
        <f>+S53/N53</f>
        <v>0</v>
      </c>
      <c r="U53" s="188"/>
      <c r="V53" s="132">
        <f>+U53/N53</f>
        <v>0</v>
      </c>
      <c r="W53" s="246">
        <v>1</v>
      </c>
      <c r="X53" s="188"/>
      <c r="Y53" s="137">
        <f t="shared" ref="Y53:Y55" si="50">+X53/W53</f>
        <v>0</v>
      </c>
      <c r="Z53" s="129"/>
      <c r="AA53" s="137">
        <f t="shared" ref="AA53:AA55" si="51">+(X53+Z53)/W53</f>
        <v>0</v>
      </c>
      <c r="AB53" s="129"/>
      <c r="AC53" s="137">
        <f t="shared" ref="AC53:AC55" si="52">+(X53+Z53+AB53)/W53</f>
        <v>0</v>
      </c>
      <c r="AD53" s="131"/>
      <c r="AE53" s="139">
        <f t="shared" ref="AE53:AE55" si="53">+(X53+Z53+AB53+AD53)/W53</f>
        <v>0</v>
      </c>
      <c r="AF53" s="188">
        <v>1</v>
      </c>
      <c r="AG53" s="188"/>
      <c r="AH53" s="141">
        <f t="shared" ref="AH53:AH55" si="54">+AG53/AF53</f>
        <v>0</v>
      </c>
      <c r="AI53" s="129"/>
      <c r="AJ53" s="141">
        <f t="shared" ref="AJ53:AJ55" si="55">+(AG53+AI53)/AF53</f>
        <v>0</v>
      </c>
      <c r="AK53" s="187">
        <v>1</v>
      </c>
      <c r="AL53" s="141">
        <f t="shared" ref="AL53:AL55" si="56">+(AG53+AI53+AK53)/AF53</f>
        <v>1</v>
      </c>
      <c r="AM53" s="131"/>
      <c r="AN53" s="142">
        <f t="shared" ref="AN53:AN55" si="57">+(AG53+AI53+AK53+AM53)/AF53</f>
        <v>1</v>
      </c>
      <c r="AO53" s="148" t="s">
        <v>85</v>
      </c>
      <c r="AP53" s="188">
        <v>1</v>
      </c>
      <c r="AQ53" s="144" t="e">
        <f t="shared" ref="AQ53:AQ56" si="58">+AP53/AO53</f>
        <v>#VALUE!</v>
      </c>
      <c r="AR53" s="129"/>
      <c r="AS53" s="144" t="e">
        <f t="shared" ref="AS53:AS56" si="59">+(AP53+AR53)/AO53</f>
        <v>#VALUE!</v>
      </c>
      <c r="AT53" s="129"/>
      <c r="AU53" s="144" t="e">
        <f t="shared" ref="AU53:AU56" si="60">+(AP53+AR53+AT53)/AO53</f>
        <v>#VALUE!</v>
      </c>
      <c r="AV53" s="131"/>
      <c r="AW53" s="145" t="e">
        <f t="shared" ref="AW53:AW56" si="61">+(AP53+AR53+AT53+AV53)/AO53</f>
        <v>#VALUE!</v>
      </c>
    </row>
    <row r="54" spans="1:49" ht="63" x14ac:dyDescent="0.25">
      <c r="A54" s="151">
        <v>111</v>
      </c>
      <c r="B54" s="6" t="s">
        <v>403</v>
      </c>
      <c r="C54" s="6" t="s">
        <v>398</v>
      </c>
      <c r="D54" s="6" t="s">
        <v>404</v>
      </c>
      <c r="E54" s="6" t="s">
        <v>400</v>
      </c>
      <c r="F54" s="6" t="s">
        <v>405</v>
      </c>
      <c r="G54" s="8">
        <v>2023</v>
      </c>
      <c r="H54" s="8">
        <v>2024</v>
      </c>
      <c r="I54" s="9">
        <v>40000000</v>
      </c>
      <c r="J54" s="10" t="s">
        <v>402</v>
      </c>
      <c r="K54" s="67"/>
      <c r="L54" s="91" t="s">
        <v>85</v>
      </c>
      <c r="M54" s="225"/>
      <c r="N54" s="186">
        <v>1</v>
      </c>
      <c r="O54" s="187"/>
      <c r="P54" s="130">
        <f t="shared" ref="P54:P55" si="62">+O54/N54</f>
        <v>0</v>
      </c>
      <c r="Q54" s="187"/>
      <c r="R54" s="130">
        <f>+Q54/N54</f>
        <v>0</v>
      </c>
      <c r="S54" s="187"/>
      <c r="T54" s="130">
        <f>+S54/N54</f>
        <v>0</v>
      </c>
      <c r="U54" s="188"/>
      <c r="V54" s="132">
        <f>+U54/N54</f>
        <v>0</v>
      </c>
      <c r="W54" s="247">
        <v>1</v>
      </c>
      <c r="X54" s="80"/>
      <c r="Y54" s="74">
        <f t="shared" si="50"/>
        <v>0</v>
      </c>
      <c r="Z54" s="71"/>
      <c r="AA54" s="74">
        <f t="shared" si="51"/>
        <v>0</v>
      </c>
      <c r="AB54" s="71"/>
      <c r="AC54" s="74">
        <f t="shared" si="52"/>
        <v>0</v>
      </c>
      <c r="AD54" s="73"/>
      <c r="AE54" s="160">
        <f t="shared" si="53"/>
        <v>0</v>
      </c>
      <c r="AF54" s="80">
        <v>1</v>
      </c>
      <c r="AG54" s="80"/>
      <c r="AH54" s="75">
        <f t="shared" si="54"/>
        <v>0</v>
      </c>
      <c r="AI54" s="71"/>
      <c r="AJ54" s="75">
        <f t="shared" si="55"/>
        <v>0</v>
      </c>
      <c r="AK54" s="81">
        <v>1</v>
      </c>
      <c r="AL54" s="75">
        <f t="shared" si="56"/>
        <v>1</v>
      </c>
      <c r="AM54" s="73"/>
      <c r="AN54" s="157">
        <f t="shared" si="57"/>
        <v>1</v>
      </c>
      <c r="AO54" s="151" t="s">
        <v>85</v>
      </c>
      <c r="AP54" s="80">
        <v>1</v>
      </c>
      <c r="AQ54" s="83" t="e">
        <f t="shared" si="58"/>
        <v>#VALUE!</v>
      </c>
      <c r="AR54" s="71"/>
      <c r="AS54" s="83" t="e">
        <f t="shared" si="59"/>
        <v>#VALUE!</v>
      </c>
      <c r="AT54" s="71"/>
      <c r="AU54" s="83" t="e">
        <f t="shared" si="60"/>
        <v>#VALUE!</v>
      </c>
      <c r="AV54" s="73"/>
      <c r="AW54" s="150" t="e">
        <f t="shared" si="61"/>
        <v>#VALUE!</v>
      </c>
    </row>
    <row r="55" spans="1:49" ht="47.25" x14ac:dyDescent="0.25">
      <c r="A55" s="151">
        <v>112</v>
      </c>
      <c r="B55" s="6" t="s">
        <v>406</v>
      </c>
      <c r="C55" s="6" t="s">
        <v>407</v>
      </c>
      <c r="D55" s="6" t="s">
        <v>408</v>
      </c>
      <c r="E55" s="6" t="s">
        <v>400</v>
      </c>
      <c r="F55" s="6" t="s">
        <v>409</v>
      </c>
      <c r="G55" s="8">
        <v>2023</v>
      </c>
      <c r="H55" s="8">
        <v>2024</v>
      </c>
      <c r="I55" s="9">
        <v>40000000</v>
      </c>
      <c r="J55" s="10" t="s">
        <v>402</v>
      </c>
      <c r="K55" s="67"/>
      <c r="L55" s="91" t="s">
        <v>85</v>
      </c>
      <c r="M55" s="225"/>
      <c r="N55" s="189">
        <v>1</v>
      </c>
      <c r="O55" s="81"/>
      <c r="P55" s="85">
        <f t="shared" si="62"/>
        <v>0</v>
      </c>
      <c r="Q55" s="81"/>
      <c r="R55" s="85">
        <f>+Q55/N55</f>
        <v>0</v>
      </c>
      <c r="S55" s="81"/>
      <c r="T55" s="85">
        <f>+S55/N55</f>
        <v>0</v>
      </c>
      <c r="U55" s="81"/>
      <c r="V55" s="164">
        <f>+U55/N55</f>
        <v>0</v>
      </c>
      <c r="W55" s="247">
        <v>1</v>
      </c>
      <c r="X55" s="80"/>
      <c r="Y55" s="74">
        <f t="shared" si="50"/>
        <v>0</v>
      </c>
      <c r="Z55" s="71"/>
      <c r="AA55" s="74">
        <f t="shared" si="51"/>
        <v>0</v>
      </c>
      <c r="AB55" s="71"/>
      <c r="AC55" s="74">
        <f t="shared" si="52"/>
        <v>0</v>
      </c>
      <c r="AD55" s="73"/>
      <c r="AE55" s="160">
        <f t="shared" si="53"/>
        <v>0</v>
      </c>
      <c r="AF55" s="80">
        <v>1</v>
      </c>
      <c r="AG55" s="80"/>
      <c r="AH55" s="75">
        <f t="shared" si="54"/>
        <v>0</v>
      </c>
      <c r="AI55" s="71"/>
      <c r="AJ55" s="75">
        <f t="shared" si="55"/>
        <v>0</v>
      </c>
      <c r="AK55" s="81">
        <v>1</v>
      </c>
      <c r="AL55" s="75">
        <f t="shared" si="56"/>
        <v>1</v>
      </c>
      <c r="AM55" s="73"/>
      <c r="AN55" s="157">
        <f t="shared" si="57"/>
        <v>1</v>
      </c>
      <c r="AO55" s="151" t="s">
        <v>85</v>
      </c>
      <c r="AP55" s="80">
        <v>1</v>
      </c>
      <c r="AQ55" s="83" t="e">
        <f t="shared" si="58"/>
        <v>#VALUE!</v>
      </c>
      <c r="AR55" s="71"/>
      <c r="AS55" s="83" t="e">
        <f t="shared" si="59"/>
        <v>#VALUE!</v>
      </c>
      <c r="AT55" s="71"/>
      <c r="AU55" s="83" t="e">
        <f t="shared" si="60"/>
        <v>#VALUE!</v>
      </c>
      <c r="AV55" s="73"/>
      <c r="AW55" s="150" t="e">
        <f t="shared" si="61"/>
        <v>#VALUE!</v>
      </c>
    </row>
    <row r="56" spans="1:49" ht="48" thickBot="1" x14ac:dyDescent="0.3">
      <c r="A56" s="152">
        <v>113</v>
      </c>
      <c r="B56" s="203" t="s">
        <v>410</v>
      </c>
      <c r="C56" s="203" t="s">
        <v>398</v>
      </c>
      <c r="D56" s="203" t="s">
        <v>411</v>
      </c>
      <c r="E56" s="203" t="s">
        <v>400</v>
      </c>
      <c r="F56" s="203" t="s">
        <v>401</v>
      </c>
      <c r="G56" s="205">
        <v>2023</v>
      </c>
      <c r="H56" s="205">
        <v>2024</v>
      </c>
      <c r="I56" s="206">
        <v>70000000</v>
      </c>
      <c r="J56" s="207" t="s">
        <v>402</v>
      </c>
      <c r="K56" s="215"/>
      <c r="L56" s="276" t="s">
        <v>85</v>
      </c>
      <c r="M56" s="226"/>
      <c r="N56" s="189">
        <v>1</v>
      </c>
      <c r="O56" s="81"/>
      <c r="P56" s="85">
        <f t="shared" ref="P56" si="63">+O56/N56</f>
        <v>0</v>
      </c>
      <c r="Q56" s="81"/>
      <c r="R56" s="85">
        <f>+Q56/N56</f>
        <v>0</v>
      </c>
      <c r="S56" s="81"/>
      <c r="T56" s="85">
        <f>+S56/N56</f>
        <v>0</v>
      </c>
      <c r="U56" s="81"/>
      <c r="V56" s="164">
        <f>+U56/N56</f>
        <v>0</v>
      </c>
      <c r="W56" s="248">
        <v>1</v>
      </c>
      <c r="X56" s="245"/>
      <c r="Y56" s="161">
        <f t="shared" ref="Y56" si="64">+X56/W56</f>
        <v>0</v>
      </c>
      <c r="Z56" s="153"/>
      <c r="AA56" s="161">
        <f t="shared" ref="AA56" si="65">+(X56+Z56)/W56</f>
        <v>0</v>
      </c>
      <c r="AB56" s="153"/>
      <c r="AC56" s="161">
        <f t="shared" ref="AC56" si="66">+(X56+Z56+AB56)/W56</f>
        <v>0</v>
      </c>
      <c r="AD56" s="155"/>
      <c r="AE56" s="162">
        <f t="shared" ref="AE56" si="67">+(X56+Z56+AB56+AD56)/W56</f>
        <v>0</v>
      </c>
      <c r="AF56" s="245">
        <v>1</v>
      </c>
      <c r="AG56" s="245"/>
      <c r="AH56" s="158">
        <f t="shared" ref="AH56" si="68">+AG56/AF56</f>
        <v>0</v>
      </c>
      <c r="AI56" s="153"/>
      <c r="AJ56" s="158">
        <f t="shared" ref="AJ56" si="69">+(AG56+AI56)/AF56</f>
        <v>0</v>
      </c>
      <c r="AK56" s="238">
        <v>1</v>
      </c>
      <c r="AL56" s="158">
        <f t="shared" ref="AL56" si="70">+(AG56+AI56+AK56)/AF56</f>
        <v>1</v>
      </c>
      <c r="AM56" s="155"/>
      <c r="AN56" s="159">
        <f t="shared" ref="AN56" si="71">+(AG56+AI56+AK56+AM56)/AF56</f>
        <v>1</v>
      </c>
      <c r="AO56" s="152" t="s">
        <v>85</v>
      </c>
      <c r="AP56" s="245">
        <v>1</v>
      </c>
      <c r="AQ56" s="154" t="e">
        <f t="shared" si="58"/>
        <v>#VALUE!</v>
      </c>
      <c r="AR56" s="153"/>
      <c r="AS56" s="154" t="e">
        <f t="shared" si="59"/>
        <v>#VALUE!</v>
      </c>
      <c r="AT56" s="153"/>
      <c r="AU56" s="154" t="e">
        <f t="shared" si="60"/>
        <v>#VALUE!</v>
      </c>
      <c r="AV56" s="155"/>
      <c r="AW56" s="156" t="e">
        <f t="shared" si="61"/>
        <v>#VALUE!</v>
      </c>
    </row>
  </sheetData>
  <mergeCells count="224">
    <mergeCell ref="R48:R52"/>
    <mergeCell ref="S48:S52"/>
    <mergeCell ref="T48:T52"/>
    <mergeCell ref="U48:U52"/>
    <mergeCell ref="N48:N52"/>
    <mergeCell ref="O48:O52"/>
    <mergeCell ref="P48:P52"/>
    <mergeCell ref="Q48:Q52"/>
    <mergeCell ref="N33:N37"/>
    <mergeCell ref="O33:O37"/>
    <mergeCell ref="P33:P37"/>
    <mergeCell ref="Q33:Q37"/>
    <mergeCell ref="R33:R37"/>
    <mergeCell ref="S33:S37"/>
    <mergeCell ref="T33:T37"/>
    <mergeCell ref="U33:U37"/>
    <mergeCell ref="N19:N23"/>
    <mergeCell ref="O19:O23"/>
    <mergeCell ref="P19:P23"/>
    <mergeCell ref="Q19:Q23"/>
    <mergeCell ref="R19:R23"/>
    <mergeCell ref="S19:S23"/>
    <mergeCell ref="T19:T23"/>
    <mergeCell ref="U19:U23"/>
    <mergeCell ref="N2:N6"/>
    <mergeCell ref="O2:O6"/>
    <mergeCell ref="P2:P6"/>
    <mergeCell ref="Q2:Q6"/>
    <mergeCell ref="R2:R6"/>
    <mergeCell ref="S2:S6"/>
    <mergeCell ref="T2:T6"/>
    <mergeCell ref="C2:M2"/>
    <mergeCell ref="C3:M3"/>
    <mergeCell ref="M4:M6"/>
    <mergeCell ref="A1:M1"/>
    <mergeCell ref="A2:B2"/>
    <mergeCell ref="A3:B3"/>
    <mergeCell ref="A4:B4"/>
    <mergeCell ref="A5:A6"/>
    <mergeCell ref="L4:L6"/>
    <mergeCell ref="A18:M18"/>
    <mergeCell ref="A19:B19"/>
    <mergeCell ref="A20:B20"/>
    <mergeCell ref="A21:B21"/>
    <mergeCell ref="A22:A23"/>
    <mergeCell ref="C4:J4"/>
    <mergeCell ref="B5:B6"/>
    <mergeCell ref="C5:C6"/>
    <mergeCell ref="D5:D6"/>
    <mergeCell ref="E5:E6"/>
    <mergeCell ref="F5:F6"/>
    <mergeCell ref="K5:K6"/>
    <mergeCell ref="C21:J21"/>
    <mergeCell ref="B22:B23"/>
    <mergeCell ref="C22:C23"/>
    <mergeCell ref="D22:D23"/>
    <mergeCell ref="E22:E23"/>
    <mergeCell ref="F22:F23"/>
    <mergeCell ref="K22:K23"/>
    <mergeCell ref="C19:M19"/>
    <mergeCell ref="C20:M20"/>
    <mergeCell ref="M21:M23"/>
    <mergeCell ref="M50:M52"/>
    <mergeCell ref="C50:J50"/>
    <mergeCell ref="B51:B52"/>
    <mergeCell ref="C51:C52"/>
    <mergeCell ref="D51:D52"/>
    <mergeCell ref="E51:E52"/>
    <mergeCell ref="F51:F52"/>
    <mergeCell ref="K51:K52"/>
    <mergeCell ref="C35:J35"/>
    <mergeCell ref="B36:B37"/>
    <mergeCell ref="C36:C37"/>
    <mergeCell ref="D36:D37"/>
    <mergeCell ref="E36:E37"/>
    <mergeCell ref="F36:F37"/>
    <mergeCell ref="K36:K37"/>
    <mergeCell ref="C48:M48"/>
    <mergeCell ref="C49:M49"/>
    <mergeCell ref="M35:M37"/>
    <mergeCell ref="A35:B35"/>
    <mergeCell ref="A36:A37"/>
    <mergeCell ref="A47:M47"/>
    <mergeCell ref="A48:B48"/>
    <mergeCell ref="A49:B49"/>
    <mergeCell ref="A50:B50"/>
    <mergeCell ref="AN2:AN6"/>
    <mergeCell ref="AI2:AI6"/>
    <mergeCell ref="AJ2:AJ6"/>
    <mergeCell ref="AK2:AK6"/>
    <mergeCell ref="AL2:AL6"/>
    <mergeCell ref="AM2:AM6"/>
    <mergeCell ref="N1:V1"/>
    <mergeCell ref="W1:AE1"/>
    <mergeCell ref="AF1:AN1"/>
    <mergeCell ref="V2:V6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AF2:AF6"/>
    <mergeCell ref="AG2:AG6"/>
    <mergeCell ref="AH2:AH6"/>
    <mergeCell ref="U2:U6"/>
    <mergeCell ref="AN19:AN23"/>
    <mergeCell ref="AE19:AE23"/>
    <mergeCell ref="AF19:AF23"/>
    <mergeCell ref="AG19:AG23"/>
    <mergeCell ref="AH19:AH23"/>
    <mergeCell ref="AI19:AI23"/>
    <mergeCell ref="AA19:AA23"/>
    <mergeCell ref="AB19:AB23"/>
    <mergeCell ref="AC19:AC23"/>
    <mergeCell ref="AD19:AD23"/>
    <mergeCell ref="V19:V23"/>
    <mergeCell ref="W19:W23"/>
    <mergeCell ref="X19:X23"/>
    <mergeCell ref="Y19:Y23"/>
    <mergeCell ref="Z19:Z23"/>
    <mergeCell ref="AJ19:AJ23"/>
    <mergeCell ref="AK19:AK23"/>
    <mergeCell ref="AL19:AL23"/>
    <mergeCell ref="AM19:AM23"/>
    <mergeCell ref="AH33:AH37"/>
    <mergeCell ref="AI33:AI37"/>
    <mergeCell ref="AJ33:AJ37"/>
    <mergeCell ref="AK33:AK37"/>
    <mergeCell ref="AL33:AL37"/>
    <mergeCell ref="V33:V37"/>
    <mergeCell ref="W33:W37"/>
    <mergeCell ref="X33:X37"/>
    <mergeCell ref="Y33:Y37"/>
    <mergeCell ref="Z33:Z37"/>
    <mergeCell ref="AA33:AA37"/>
    <mergeCell ref="AB33:AB37"/>
    <mergeCell ref="AC33:AC37"/>
    <mergeCell ref="AD33:AD37"/>
    <mergeCell ref="AE33:AE37"/>
    <mergeCell ref="AF33:AF37"/>
    <mergeCell ref="AG33:AG37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O19:AO23"/>
    <mergeCell ref="AP19:AP23"/>
    <mergeCell ref="AQ19:AQ23"/>
    <mergeCell ref="AR19:AR23"/>
    <mergeCell ref="AS19:AS23"/>
    <mergeCell ref="AT19:AT23"/>
    <mergeCell ref="AU19:AU23"/>
    <mergeCell ref="AV19:AV23"/>
    <mergeCell ref="AW19:AW23"/>
    <mergeCell ref="AV48:AV52"/>
    <mergeCell ref="AW48:AW52"/>
    <mergeCell ref="AO33:AO37"/>
    <mergeCell ref="AP33:AP37"/>
    <mergeCell ref="AQ33:AQ37"/>
    <mergeCell ref="AR33:AR37"/>
    <mergeCell ref="AS33:AS37"/>
    <mergeCell ref="AT33:AT37"/>
    <mergeCell ref="AU33:AU37"/>
    <mergeCell ref="AV33:AV37"/>
    <mergeCell ref="AW33:AW37"/>
    <mergeCell ref="AQ48:AQ52"/>
    <mergeCell ref="V48:V52"/>
    <mergeCell ref="W48:W52"/>
    <mergeCell ref="X48:X52"/>
    <mergeCell ref="Y48:Y52"/>
    <mergeCell ref="Z48:Z52"/>
    <mergeCell ref="AA48:AA52"/>
    <mergeCell ref="AB48:AB52"/>
    <mergeCell ref="AC48:AC52"/>
    <mergeCell ref="AU48:AU52"/>
    <mergeCell ref="AD48:AD52"/>
    <mergeCell ref="AE48:AE52"/>
    <mergeCell ref="AF48:AF52"/>
    <mergeCell ref="AG48:AG52"/>
    <mergeCell ref="AH48:AH52"/>
    <mergeCell ref="AI48:AI52"/>
    <mergeCell ref="AR48:AR52"/>
    <mergeCell ref="AS48:AS52"/>
    <mergeCell ref="AT48:AT52"/>
    <mergeCell ref="AJ48:AJ52"/>
    <mergeCell ref="AK48:AK52"/>
    <mergeCell ref="AL48:AL52"/>
    <mergeCell ref="AM48:AM52"/>
    <mergeCell ref="AN48:AN52"/>
    <mergeCell ref="AP48:AP52"/>
    <mergeCell ref="AM33:AM37"/>
    <mergeCell ref="AN33:AN37"/>
    <mergeCell ref="A51:A52"/>
    <mergeCell ref="N18:V18"/>
    <mergeCell ref="W18:AE18"/>
    <mergeCell ref="AF18:AN18"/>
    <mergeCell ref="AO18:AW18"/>
    <mergeCell ref="N32:V32"/>
    <mergeCell ref="W32:AE32"/>
    <mergeCell ref="AF32:AN32"/>
    <mergeCell ref="AO32:AW32"/>
    <mergeCell ref="N47:V47"/>
    <mergeCell ref="W47:AE47"/>
    <mergeCell ref="AF47:AN47"/>
    <mergeCell ref="AO47:AW47"/>
    <mergeCell ref="L21:L23"/>
    <mergeCell ref="L35:L37"/>
    <mergeCell ref="L50:L52"/>
    <mergeCell ref="C33:M33"/>
    <mergeCell ref="C34:M34"/>
    <mergeCell ref="A32:M32"/>
    <mergeCell ref="A33:B33"/>
    <mergeCell ref="A34:B34"/>
    <mergeCell ref="AO48:AO5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topLeftCell="A10" zoomScale="80" zoomScaleNormal="80" workbookViewId="0">
      <selection activeCell="B9" sqref="B9"/>
    </sheetView>
  </sheetViews>
  <sheetFormatPr baseColWidth="10" defaultRowHeight="15" x14ac:dyDescent="0.25"/>
  <cols>
    <col min="1" max="1" width="4.42578125" bestFit="1" customWidth="1"/>
    <col min="2" max="2" width="16.42578125" bestFit="1" customWidth="1"/>
    <col min="3" max="3" width="19.140625" bestFit="1" customWidth="1"/>
    <col min="4" max="4" width="17.85546875" hidden="1" customWidth="1"/>
    <col min="5" max="5" width="25.85546875" hidden="1" customWidth="1"/>
    <col min="6" max="6" width="19.28515625" hidden="1" customWidth="1"/>
    <col min="7" max="7" width="7.42578125" hidden="1" customWidth="1"/>
    <col min="8" max="8" width="8.28515625" hidden="1" customWidth="1"/>
    <col min="9" max="9" width="17.140625" hidden="1" customWidth="1"/>
    <col min="10" max="10" width="15.7109375" hidden="1" customWidth="1"/>
    <col min="11" max="11" width="25.85546875" hidden="1" customWidth="1"/>
    <col min="12" max="12" width="20.140625" hidden="1" customWidth="1"/>
    <col min="13" max="13" width="22.28515625" style="92" hidden="1" customWidth="1"/>
    <col min="14" max="14" width="18.28515625" style="72" hidden="1" customWidth="1"/>
    <col min="15" max="15" width="17.7109375" style="72" hidden="1" customWidth="1"/>
    <col min="16" max="16" width="20" style="72" hidden="1" customWidth="1"/>
    <col min="17" max="17" width="19.42578125" style="72" hidden="1" customWidth="1"/>
    <col min="18" max="18" width="17.28515625" style="72" hidden="1" customWidth="1"/>
    <col min="19" max="19" width="17.7109375" style="72" hidden="1" customWidth="1"/>
    <col min="20" max="20" width="18.7109375" style="72" hidden="1" customWidth="1"/>
    <col min="21" max="21" width="17.7109375" style="72" hidden="1" customWidth="1"/>
    <col min="22" max="22" width="18.42578125" style="72" hidden="1" customWidth="1"/>
    <col min="23" max="23" width="19.140625" style="72" hidden="1" customWidth="1"/>
    <col min="24" max="25" width="19.42578125" style="72" hidden="1" customWidth="1"/>
    <col min="26" max="26" width="18" style="72" hidden="1" customWidth="1"/>
    <col min="27" max="27" width="18.140625" style="72" hidden="1" customWidth="1"/>
    <col min="28" max="28" width="16.7109375" style="72" hidden="1" customWidth="1"/>
    <col min="29" max="29" width="18.7109375" style="72" hidden="1" customWidth="1"/>
    <col min="30" max="30" width="18.140625" style="72" hidden="1" customWidth="1"/>
    <col min="31" max="31" width="19.85546875" style="72" hidden="1" customWidth="1"/>
    <col min="32" max="32" width="18.7109375" style="72" customWidth="1"/>
    <col min="33" max="33" width="18" style="72" customWidth="1"/>
    <col min="34" max="34" width="18.42578125" style="72" customWidth="1"/>
    <col min="35" max="36" width="19.42578125" style="72" customWidth="1"/>
    <col min="37" max="37" width="18.42578125" style="72" customWidth="1"/>
    <col min="38" max="38" width="19" style="72" customWidth="1"/>
    <col min="39" max="39" width="18.42578125" style="72" customWidth="1"/>
    <col min="40" max="40" width="17.42578125" style="72" customWidth="1"/>
    <col min="41" max="41" width="14.85546875" style="72" hidden="1" customWidth="1"/>
    <col min="42" max="42" width="17.42578125" style="72" hidden="1" customWidth="1"/>
    <col min="43" max="44" width="15.140625" style="72" hidden="1" customWidth="1"/>
    <col min="45" max="45" width="15.85546875" style="72" hidden="1" customWidth="1"/>
    <col min="46" max="46" width="15.7109375" style="72" hidden="1" customWidth="1"/>
    <col min="47" max="47" width="13.7109375" style="72" hidden="1" customWidth="1"/>
    <col min="48" max="48" width="14.42578125" style="72" hidden="1" customWidth="1"/>
    <col min="49" max="49" width="15.140625" style="72" hidden="1" customWidth="1"/>
    <col min="50" max="50" width="11.42578125" customWidth="1"/>
  </cols>
  <sheetData>
    <row r="1" spans="1:49" ht="21.75" customHeight="1" thickBot="1" x14ac:dyDescent="0.3">
      <c r="A1" s="450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2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450" t="s">
        <v>1</v>
      </c>
      <c r="B2" s="452"/>
      <c r="C2" s="450" t="s">
        <v>412</v>
      </c>
      <c r="D2" s="451"/>
      <c r="E2" s="451"/>
      <c r="F2" s="451"/>
      <c r="G2" s="451"/>
      <c r="H2" s="451"/>
      <c r="I2" s="451"/>
      <c r="J2" s="451"/>
      <c r="K2" s="451"/>
      <c r="L2" s="451"/>
      <c r="M2" s="452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450" t="s">
        <v>3</v>
      </c>
      <c r="B3" s="452"/>
      <c r="C3" s="450" t="s">
        <v>413</v>
      </c>
      <c r="D3" s="451"/>
      <c r="E3" s="451"/>
      <c r="F3" s="451"/>
      <c r="G3" s="451"/>
      <c r="H3" s="451"/>
      <c r="I3" s="451"/>
      <c r="J3" s="451"/>
      <c r="K3" s="451"/>
      <c r="L3" s="451"/>
      <c r="M3" s="452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6.5" customHeight="1" thickBot="1" x14ac:dyDescent="0.3">
      <c r="A4" s="450" t="s">
        <v>5</v>
      </c>
      <c r="B4" s="452"/>
      <c r="C4" s="453" t="s">
        <v>414</v>
      </c>
      <c r="D4" s="454"/>
      <c r="E4" s="454"/>
      <c r="F4" s="454"/>
      <c r="G4" s="454"/>
      <c r="H4" s="454"/>
      <c r="I4" s="454"/>
      <c r="J4" s="455"/>
      <c r="K4" s="58" t="s">
        <v>7</v>
      </c>
      <c r="L4" s="447" t="s">
        <v>589</v>
      </c>
      <c r="M4" s="447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445" t="s">
        <v>651</v>
      </c>
      <c r="B5" s="447" t="s">
        <v>8</v>
      </c>
      <c r="C5" s="447" t="s">
        <v>9</v>
      </c>
      <c r="D5" s="447" t="s">
        <v>10</v>
      </c>
      <c r="E5" s="447" t="s">
        <v>11</v>
      </c>
      <c r="F5" s="447" t="s">
        <v>12</v>
      </c>
      <c r="G5" s="58" t="s">
        <v>13</v>
      </c>
      <c r="H5" s="57"/>
      <c r="I5" s="59" t="s">
        <v>14</v>
      </c>
      <c r="J5" s="57"/>
      <c r="K5" s="456" t="s">
        <v>15</v>
      </c>
      <c r="L5" s="448"/>
      <c r="M5" s="448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16.5" thickBot="1" x14ac:dyDescent="0.3">
      <c r="A6" s="446"/>
      <c r="B6" s="449"/>
      <c r="C6" s="449"/>
      <c r="D6" s="449"/>
      <c r="E6" s="449"/>
      <c r="F6" s="449"/>
      <c r="G6" s="123" t="s">
        <v>16</v>
      </c>
      <c r="H6" s="123" t="s">
        <v>17</v>
      </c>
      <c r="I6" s="123" t="s">
        <v>18</v>
      </c>
      <c r="J6" s="123" t="s">
        <v>19</v>
      </c>
      <c r="K6" s="457"/>
      <c r="L6" s="449"/>
      <c r="M6" s="449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79.5" thickBot="1" x14ac:dyDescent="0.3">
      <c r="A7" s="148">
        <v>114</v>
      </c>
      <c r="B7" s="234" t="s">
        <v>415</v>
      </c>
      <c r="C7" s="197" t="s">
        <v>416</v>
      </c>
      <c r="D7" s="197" t="s">
        <v>417</v>
      </c>
      <c r="E7" s="197" t="s">
        <v>418</v>
      </c>
      <c r="F7" s="197" t="s">
        <v>371</v>
      </c>
      <c r="G7" s="129">
        <v>2023</v>
      </c>
      <c r="H7" s="211">
        <v>2024</v>
      </c>
      <c r="I7" s="199">
        <v>120000000</v>
      </c>
      <c r="J7" s="200"/>
      <c r="K7" s="201"/>
      <c r="L7" s="275" t="s">
        <v>594</v>
      </c>
      <c r="M7" s="224"/>
      <c r="N7" s="297">
        <v>1</v>
      </c>
      <c r="O7" s="187"/>
      <c r="P7" s="130">
        <f t="shared" ref="P7:P11" si="0">+O7/N7</f>
        <v>0</v>
      </c>
      <c r="Q7" s="129"/>
      <c r="R7" s="130">
        <f t="shared" ref="R7:R11" si="1">+(O7+Q7)/N7</f>
        <v>0</v>
      </c>
      <c r="S7" s="129"/>
      <c r="T7" s="130">
        <f t="shared" ref="T7:T11" si="2">+(O7+Q7+S7)/N7</f>
        <v>0</v>
      </c>
      <c r="U7" s="131"/>
      <c r="V7" s="132">
        <f t="shared" ref="V7:V11" si="3">+(O7+Q7+S7+U7)/N7</f>
        <v>0</v>
      </c>
      <c r="W7" s="128"/>
      <c r="X7" s="129"/>
      <c r="Y7" s="137" t="e">
        <f t="shared" ref="Y7:Y11" si="4">+X7/W7</f>
        <v>#DIV/0!</v>
      </c>
      <c r="Z7" s="129"/>
      <c r="AA7" s="137" t="e">
        <f t="shared" ref="AA7:AA11" si="5">+(X7+Z7)/W7</f>
        <v>#DIV/0!</v>
      </c>
      <c r="AB7" s="129"/>
      <c r="AC7" s="137" t="e">
        <f t="shared" ref="AC7:AC11" si="6">+(X7+Z7+AB7)/W7</f>
        <v>#DIV/0!</v>
      </c>
      <c r="AD7" s="131"/>
      <c r="AE7" s="139" t="e">
        <f t="shared" ref="AE7:AE11" si="7">+(X7+Z7+AB7+AD7)/W7</f>
        <v>#DIV/0!</v>
      </c>
      <c r="AF7" s="191">
        <v>1</v>
      </c>
      <c r="AG7" s="129"/>
      <c r="AH7" s="141">
        <f t="shared" ref="AH7:AH11" si="8">+AG7/AF7</f>
        <v>0</v>
      </c>
      <c r="AI7" s="129"/>
      <c r="AJ7" s="141">
        <f t="shared" ref="AJ7:AJ11" si="9">+(AG7+AI7)/AF7</f>
        <v>0</v>
      </c>
      <c r="AK7" s="187">
        <v>1</v>
      </c>
      <c r="AL7" s="141">
        <f t="shared" ref="AL7:AL11" si="10">+(AG7+AI7+AK7)/AF7</f>
        <v>1</v>
      </c>
      <c r="AM7" s="131"/>
      <c r="AN7" s="142">
        <f t="shared" ref="AN7:AN11" si="11">+(AG7+AI7+AK7+AM7)/AF7</f>
        <v>1</v>
      </c>
      <c r="AO7" s="128"/>
      <c r="AP7" s="129"/>
      <c r="AQ7" s="144" t="e">
        <f t="shared" ref="AQ7:AQ11" si="12">+AP7/AO7</f>
        <v>#DIV/0!</v>
      </c>
      <c r="AR7" s="129"/>
      <c r="AS7" s="144" t="e">
        <f t="shared" ref="AS7:AS11" si="13">+(AP7+AR7)/AO7</f>
        <v>#DIV/0!</v>
      </c>
      <c r="AT7" s="129"/>
      <c r="AU7" s="144" t="e">
        <f t="shared" ref="AU7:AU11" si="14">+(AP7+AR7+AT7)/AO7</f>
        <v>#DIV/0!</v>
      </c>
      <c r="AV7" s="131"/>
      <c r="AW7" s="145" t="e">
        <f t="shared" ref="AW7:AW11" si="15">+(AP7+AR7+AT7+AV7)/AO7</f>
        <v>#DIV/0!</v>
      </c>
    </row>
    <row r="8" spans="1:49" ht="95.25" thickBot="1" x14ac:dyDescent="0.3">
      <c r="A8" s="151">
        <v>115</v>
      </c>
      <c r="B8" s="121" t="s">
        <v>419</v>
      </c>
      <c r="C8" s="6" t="s">
        <v>420</v>
      </c>
      <c r="D8" s="6" t="s">
        <v>421</v>
      </c>
      <c r="E8" s="6" t="s">
        <v>422</v>
      </c>
      <c r="F8" s="6" t="s">
        <v>371</v>
      </c>
      <c r="G8" s="8">
        <v>2023</v>
      </c>
      <c r="H8" s="13">
        <v>2024</v>
      </c>
      <c r="I8" s="9">
        <v>200000000</v>
      </c>
      <c r="J8" s="10"/>
      <c r="K8" s="67"/>
      <c r="L8" s="91" t="s">
        <v>594</v>
      </c>
      <c r="M8" s="225"/>
      <c r="N8" s="250">
        <v>1</v>
      </c>
      <c r="O8" s="81"/>
      <c r="P8" s="85">
        <f t="shared" si="0"/>
        <v>0</v>
      </c>
      <c r="Q8" s="71"/>
      <c r="R8" s="85">
        <f t="shared" si="1"/>
        <v>0</v>
      </c>
      <c r="S8" s="71"/>
      <c r="T8" s="85">
        <f t="shared" si="2"/>
        <v>0</v>
      </c>
      <c r="U8" s="73"/>
      <c r="V8" s="164">
        <f t="shared" si="3"/>
        <v>0</v>
      </c>
      <c r="W8" s="179"/>
      <c r="X8" s="71"/>
      <c r="Y8" s="74" t="e">
        <f t="shared" si="4"/>
        <v>#DIV/0!</v>
      </c>
      <c r="Z8" s="71"/>
      <c r="AA8" s="74" t="e">
        <f t="shared" si="5"/>
        <v>#DIV/0!</v>
      </c>
      <c r="AB8" s="71"/>
      <c r="AC8" s="74" t="e">
        <f t="shared" si="6"/>
        <v>#DIV/0!</v>
      </c>
      <c r="AD8" s="73"/>
      <c r="AE8" s="160" t="e">
        <f t="shared" si="7"/>
        <v>#DIV/0!</v>
      </c>
      <c r="AF8" s="192">
        <v>1</v>
      </c>
      <c r="AG8" s="71"/>
      <c r="AH8" s="75">
        <f t="shared" si="8"/>
        <v>0</v>
      </c>
      <c r="AI8" s="71"/>
      <c r="AJ8" s="75">
        <f t="shared" si="9"/>
        <v>0</v>
      </c>
      <c r="AK8" s="187">
        <v>1</v>
      </c>
      <c r="AL8" s="75">
        <f t="shared" si="10"/>
        <v>1</v>
      </c>
      <c r="AM8" s="73"/>
      <c r="AN8" s="157">
        <f t="shared" si="11"/>
        <v>1</v>
      </c>
      <c r="AO8" s="179"/>
      <c r="AP8" s="71"/>
      <c r="AQ8" s="83" t="e">
        <f t="shared" si="12"/>
        <v>#DIV/0!</v>
      </c>
      <c r="AR8" s="71"/>
      <c r="AS8" s="83" t="e">
        <f t="shared" si="13"/>
        <v>#DIV/0!</v>
      </c>
      <c r="AT8" s="71"/>
      <c r="AU8" s="83" t="e">
        <f t="shared" si="14"/>
        <v>#DIV/0!</v>
      </c>
      <c r="AV8" s="73"/>
      <c r="AW8" s="150" t="e">
        <f t="shared" si="15"/>
        <v>#DIV/0!</v>
      </c>
    </row>
    <row r="9" spans="1:49" ht="79.5" thickBot="1" x14ac:dyDescent="0.3">
      <c r="A9" s="148">
        <v>116</v>
      </c>
      <c r="B9" s="121" t="s">
        <v>669</v>
      </c>
      <c r="C9" s="6" t="s">
        <v>670</v>
      </c>
      <c r="D9" s="6" t="s">
        <v>672</v>
      </c>
      <c r="E9" s="6" t="s">
        <v>671</v>
      </c>
      <c r="F9" s="6" t="s">
        <v>371</v>
      </c>
      <c r="G9" s="8">
        <v>2023</v>
      </c>
      <c r="H9" s="13">
        <v>2024</v>
      </c>
      <c r="I9" s="9">
        <v>17000000</v>
      </c>
      <c r="J9" s="10"/>
      <c r="K9" s="67"/>
      <c r="L9" s="91" t="s">
        <v>594</v>
      </c>
      <c r="M9" s="225"/>
      <c r="N9" s="196">
        <v>1</v>
      </c>
      <c r="O9" s="81"/>
      <c r="P9" s="85">
        <f t="shared" si="0"/>
        <v>0</v>
      </c>
      <c r="Q9" s="71"/>
      <c r="R9" s="85">
        <f t="shared" si="1"/>
        <v>0</v>
      </c>
      <c r="S9" s="71"/>
      <c r="T9" s="85">
        <f t="shared" si="2"/>
        <v>0</v>
      </c>
      <c r="U9" s="73"/>
      <c r="V9" s="164">
        <f t="shared" si="3"/>
        <v>0</v>
      </c>
      <c r="W9" s="179"/>
      <c r="X9" s="71"/>
      <c r="Y9" s="74" t="e">
        <f t="shared" si="4"/>
        <v>#DIV/0!</v>
      </c>
      <c r="Z9" s="71"/>
      <c r="AA9" s="74" t="e">
        <f t="shared" si="5"/>
        <v>#DIV/0!</v>
      </c>
      <c r="AB9" s="71"/>
      <c r="AC9" s="74" t="e">
        <f t="shared" si="6"/>
        <v>#DIV/0!</v>
      </c>
      <c r="AD9" s="73"/>
      <c r="AE9" s="160" t="e">
        <f t="shared" si="7"/>
        <v>#DIV/0!</v>
      </c>
      <c r="AF9" s="192">
        <v>1</v>
      </c>
      <c r="AG9" s="71"/>
      <c r="AH9" s="75">
        <f t="shared" si="8"/>
        <v>0</v>
      </c>
      <c r="AI9" s="71"/>
      <c r="AJ9" s="75">
        <f t="shared" si="9"/>
        <v>0</v>
      </c>
      <c r="AK9" s="187">
        <v>1</v>
      </c>
      <c r="AL9" s="75">
        <f t="shared" si="10"/>
        <v>1</v>
      </c>
      <c r="AM9" s="73"/>
      <c r="AN9" s="157">
        <f t="shared" si="11"/>
        <v>1</v>
      </c>
      <c r="AO9" s="179"/>
      <c r="AP9" s="71"/>
      <c r="AQ9" s="83" t="e">
        <f t="shared" si="12"/>
        <v>#DIV/0!</v>
      </c>
      <c r="AR9" s="71"/>
      <c r="AS9" s="83" t="e">
        <f t="shared" si="13"/>
        <v>#DIV/0!</v>
      </c>
      <c r="AT9" s="71"/>
      <c r="AU9" s="83" t="e">
        <f t="shared" si="14"/>
        <v>#DIV/0!</v>
      </c>
      <c r="AV9" s="73"/>
      <c r="AW9" s="150" t="e">
        <f t="shared" si="15"/>
        <v>#DIV/0!</v>
      </c>
    </row>
    <row r="10" spans="1:49" ht="95.25" thickBot="1" x14ac:dyDescent="0.3">
      <c r="A10" s="151">
        <v>117</v>
      </c>
      <c r="B10" s="121" t="s">
        <v>423</v>
      </c>
      <c r="C10" s="6" t="s">
        <v>424</v>
      </c>
      <c r="D10" s="6" t="s">
        <v>425</v>
      </c>
      <c r="E10" s="6" t="s">
        <v>426</v>
      </c>
      <c r="F10" s="6" t="s">
        <v>371</v>
      </c>
      <c r="G10" s="8">
        <v>2023</v>
      </c>
      <c r="H10" s="13">
        <v>2024</v>
      </c>
      <c r="I10" s="9">
        <v>1250000000</v>
      </c>
      <c r="J10" s="10"/>
      <c r="K10" s="67"/>
      <c r="L10" s="91" t="s">
        <v>612</v>
      </c>
      <c r="M10" s="225"/>
      <c r="N10" s="250">
        <v>1</v>
      </c>
      <c r="O10" s="281"/>
      <c r="P10" s="85">
        <f t="shared" si="0"/>
        <v>0</v>
      </c>
      <c r="Q10" s="71"/>
      <c r="R10" s="85">
        <f t="shared" si="1"/>
        <v>0</v>
      </c>
      <c r="S10" s="71"/>
      <c r="T10" s="85">
        <f t="shared" si="2"/>
        <v>0</v>
      </c>
      <c r="U10" s="73"/>
      <c r="V10" s="164">
        <f t="shared" si="3"/>
        <v>0</v>
      </c>
      <c r="W10" s="179"/>
      <c r="X10" s="71"/>
      <c r="Y10" s="74" t="e">
        <f t="shared" si="4"/>
        <v>#DIV/0!</v>
      </c>
      <c r="Z10" s="71"/>
      <c r="AA10" s="74" t="e">
        <f t="shared" si="5"/>
        <v>#DIV/0!</v>
      </c>
      <c r="AB10" s="71"/>
      <c r="AC10" s="74" t="e">
        <f t="shared" si="6"/>
        <v>#DIV/0!</v>
      </c>
      <c r="AD10" s="73"/>
      <c r="AE10" s="160" t="e">
        <f t="shared" si="7"/>
        <v>#DIV/0!</v>
      </c>
      <c r="AF10" s="192">
        <v>1</v>
      </c>
      <c r="AG10" s="71"/>
      <c r="AH10" s="75">
        <f t="shared" si="8"/>
        <v>0</v>
      </c>
      <c r="AI10" s="71"/>
      <c r="AJ10" s="75">
        <f t="shared" si="9"/>
        <v>0</v>
      </c>
      <c r="AK10" s="187">
        <v>1</v>
      </c>
      <c r="AL10" s="75">
        <f t="shared" si="10"/>
        <v>1</v>
      </c>
      <c r="AM10" s="73"/>
      <c r="AN10" s="157">
        <f t="shared" si="11"/>
        <v>1</v>
      </c>
      <c r="AO10" s="179"/>
      <c r="AP10" s="71"/>
      <c r="AQ10" s="83" t="e">
        <f t="shared" si="12"/>
        <v>#DIV/0!</v>
      </c>
      <c r="AR10" s="71"/>
      <c r="AS10" s="83" t="e">
        <f t="shared" si="13"/>
        <v>#DIV/0!</v>
      </c>
      <c r="AT10" s="71"/>
      <c r="AU10" s="83" t="e">
        <f t="shared" si="14"/>
        <v>#DIV/0!</v>
      </c>
      <c r="AV10" s="73"/>
      <c r="AW10" s="150" t="e">
        <f t="shared" si="15"/>
        <v>#DIV/0!</v>
      </c>
    </row>
    <row r="11" spans="1:49" ht="126.75" thickBot="1" x14ac:dyDescent="0.3">
      <c r="A11" s="148">
        <v>118</v>
      </c>
      <c r="B11" s="249" t="s">
        <v>427</v>
      </c>
      <c r="C11" s="203" t="s">
        <v>428</v>
      </c>
      <c r="D11" s="203" t="s">
        <v>429</v>
      </c>
      <c r="E11" s="203" t="s">
        <v>426</v>
      </c>
      <c r="F11" s="203" t="s">
        <v>371</v>
      </c>
      <c r="G11" s="205">
        <v>2023</v>
      </c>
      <c r="H11" s="214">
        <v>2024</v>
      </c>
      <c r="I11" s="206">
        <v>250000000</v>
      </c>
      <c r="J11" s="207"/>
      <c r="K11" s="208"/>
      <c r="L11" s="276" t="s">
        <v>612</v>
      </c>
      <c r="M11" s="226"/>
      <c r="N11" s="250">
        <v>1</v>
      </c>
      <c r="O11" s="279"/>
      <c r="P11" s="166">
        <f t="shared" si="0"/>
        <v>0</v>
      </c>
      <c r="Q11" s="279"/>
      <c r="R11" s="166">
        <f t="shared" si="1"/>
        <v>0</v>
      </c>
      <c r="S11" s="279"/>
      <c r="T11" s="166">
        <f t="shared" si="2"/>
        <v>0</v>
      </c>
      <c r="U11" s="279"/>
      <c r="V11" s="167">
        <f t="shared" si="3"/>
        <v>0</v>
      </c>
      <c r="W11" s="193"/>
      <c r="X11" s="153"/>
      <c r="Y11" s="161" t="e">
        <f t="shared" si="4"/>
        <v>#DIV/0!</v>
      </c>
      <c r="Z11" s="153"/>
      <c r="AA11" s="161" t="e">
        <f t="shared" si="5"/>
        <v>#DIV/0!</v>
      </c>
      <c r="AB11" s="153"/>
      <c r="AC11" s="161" t="e">
        <f t="shared" si="6"/>
        <v>#DIV/0!</v>
      </c>
      <c r="AD11" s="155"/>
      <c r="AE11" s="162" t="e">
        <f t="shared" si="7"/>
        <v>#DIV/0!</v>
      </c>
      <c r="AF11" s="321">
        <v>1</v>
      </c>
      <c r="AG11" s="153"/>
      <c r="AH11" s="158">
        <f t="shared" si="8"/>
        <v>0</v>
      </c>
      <c r="AI11" s="153"/>
      <c r="AJ11" s="158">
        <f t="shared" si="9"/>
        <v>0</v>
      </c>
      <c r="AK11" s="187">
        <v>1</v>
      </c>
      <c r="AL11" s="158">
        <f t="shared" si="10"/>
        <v>1</v>
      </c>
      <c r="AM11" s="155"/>
      <c r="AN11" s="159">
        <f t="shared" si="11"/>
        <v>1</v>
      </c>
      <c r="AO11" s="193"/>
      <c r="AP11" s="153"/>
      <c r="AQ11" s="154" t="e">
        <f t="shared" si="12"/>
        <v>#DIV/0!</v>
      </c>
      <c r="AR11" s="153"/>
      <c r="AS11" s="154" t="e">
        <f t="shared" si="13"/>
        <v>#DIV/0!</v>
      </c>
      <c r="AT11" s="153"/>
      <c r="AU11" s="154" t="e">
        <f t="shared" si="14"/>
        <v>#DIV/0!</v>
      </c>
      <c r="AV11" s="155"/>
      <c r="AW11" s="156" t="e">
        <f t="shared" si="15"/>
        <v>#DIV/0!</v>
      </c>
    </row>
  </sheetData>
  <mergeCells count="56"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S2:S6"/>
    <mergeCell ref="T2:T6"/>
    <mergeCell ref="U2:U6"/>
    <mergeCell ref="N2:N6"/>
    <mergeCell ref="O2:O6"/>
    <mergeCell ref="P2:P6"/>
    <mergeCell ref="Q2:Q6"/>
    <mergeCell ref="N1:V1"/>
    <mergeCell ref="W1:AE1"/>
    <mergeCell ref="AF1:AN1"/>
    <mergeCell ref="V2:V6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AF2:AF6"/>
    <mergeCell ref="AG2:AG6"/>
    <mergeCell ref="R2:R6"/>
    <mergeCell ref="AH2:AH6"/>
    <mergeCell ref="AN2:AN6"/>
    <mergeCell ref="AI2:AI6"/>
    <mergeCell ref="AJ2:AJ6"/>
    <mergeCell ref="AK2:AK6"/>
    <mergeCell ref="AL2:AL6"/>
    <mergeCell ref="AM2:AM6"/>
    <mergeCell ref="A1:M1"/>
    <mergeCell ref="A2:B2"/>
    <mergeCell ref="A3:B3"/>
    <mergeCell ref="A4:B4"/>
    <mergeCell ref="A5:A6"/>
    <mergeCell ref="L4:L6"/>
    <mergeCell ref="B5:B6"/>
    <mergeCell ref="C5:C6"/>
    <mergeCell ref="D5:D6"/>
    <mergeCell ref="E5:E6"/>
    <mergeCell ref="F5:F6"/>
    <mergeCell ref="M4:M6"/>
    <mergeCell ref="C2:M2"/>
    <mergeCell ref="C3:M3"/>
    <mergeCell ref="C4:J4"/>
    <mergeCell ref="K5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7"/>
  <sheetViews>
    <sheetView topLeftCell="A38" zoomScale="80" zoomScaleNormal="80" workbookViewId="0">
      <selection activeCell="AF47" sqref="AF47"/>
    </sheetView>
  </sheetViews>
  <sheetFormatPr baseColWidth="10" defaultRowHeight="15" x14ac:dyDescent="0.25"/>
  <cols>
    <col min="1" max="1" width="4.42578125" bestFit="1" customWidth="1"/>
    <col min="2" max="2" width="22.7109375" bestFit="1" customWidth="1"/>
    <col min="3" max="3" width="18.28515625" customWidth="1"/>
    <col min="4" max="4" width="23.28515625" hidden="1" customWidth="1"/>
    <col min="5" max="5" width="25.85546875" hidden="1" customWidth="1"/>
    <col min="6" max="6" width="21.7109375" hidden="1" customWidth="1"/>
    <col min="7" max="8" width="0" hidden="1" customWidth="1"/>
    <col min="9" max="9" width="14.42578125" hidden="1" customWidth="1"/>
    <col min="10" max="10" width="16" hidden="1" customWidth="1"/>
    <col min="11" max="11" width="26.28515625" hidden="1" customWidth="1"/>
    <col min="12" max="12" width="20.85546875" hidden="1" customWidth="1"/>
    <col min="13" max="13" width="22.42578125" style="92" hidden="1" customWidth="1"/>
    <col min="14" max="14" width="14.85546875" style="72" hidden="1" customWidth="1"/>
    <col min="15" max="15" width="19.85546875" style="72" hidden="1" customWidth="1"/>
    <col min="16" max="16" width="18.7109375" style="72" hidden="1" customWidth="1"/>
    <col min="17" max="17" width="17.7109375" style="72" hidden="1" customWidth="1"/>
    <col min="18" max="18" width="17.28515625" style="72" hidden="1" customWidth="1"/>
    <col min="19" max="19" width="19.140625" style="72" hidden="1" customWidth="1"/>
    <col min="20" max="20" width="17.140625" style="72" hidden="1" customWidth="1"/>
    <col min="21" max="21" width="17.42578125" style="72" hidden="1" customWidth="1"/>
    <col min="22" max="22" width="17.7109375" style="72" hidden="1" customWidth="1"/>
    <col min="23" max="23" width="18.7109375" style="72" hidden="1" customWidth="1"/>
    <col min="24" max="24" width="18.140625" style="72" hidden="1" customWidth="1"/>
    <col min="25" max="25" width="18" style="72" hidden="1" customWidth="1"/>
    <col min="26" max="26" width="18.140625" style="72" hidden="1" customWidth="1"/>
    <col min="27" max="27" width="17.7109375" style="72" hidden="1" customWidth="1"/>
    <col min="28" max="29" width="19.7109375" style="72" hidden="1" customWidth="1"/>
    <col min="30" max="30" width="16.7109375" style="72" hidden="1" customWidth="1"/>
    <col min="31" max="31" width="19.42578125" style="72" hidden="1" customWidth="1"/>
    <col min="32" max="32" width="20.7109375" style="72" customWidth="1"/>
    <col min="33" max="33" width="17.7109375" style="72" customWidth="1"/>
    <col min="34" max="34" width="18.140625" style="72" customWidth="1"/>
    <col min="35" max="35" width="18.42578125" style="72" customWidth="1"/>
    <col min="36" max="36" width="17.28515625" style="72" customWidth="1"/>
    <col min="37" max="37" width="16.7109375" style="72" customWidth="1"/>
    <col min="38" max="38" width="18.42578125" style="72" customWidth="1"/>
    <col min="39" max="39" width="18" style="72" customWidth="1"/>
    <col min="40" max="40" width="17.28515625" style="72" customWidth="1"/>
    <col min="41" max="41" width="15.140625" style="72" hidden="1" customWidth="1"/>
    <col min="42" max="42" width="15.42578125" style="72" hidden="1" customWidth="1"/>
    <col min="43" max="43" width="16.85546875" style="72" hidden="1" customWidth="1"/>
    <col min="44" max="45" width="16.140625" style="72" hidden="1" customWidth="1"/>
    <col min="46" max="46" width="15.42578125" style="72" hidden="1" customWidth="1"/>
    <col min="47" max="47" width="16.28515625" style="72" hidden="1" customWidth="1"/>
    <col min="48" max="48" width="15.7109375" style="72" hidden="1" customWidth="1"/>
    <col min="49" max="49" width="17.42578125" style="72" hidden="1" customWidth="1"/>
  </cols>
  <sheetData>
    <row r="1" spans="1:49" ht="21.75" customHeight="1" thickBot="1" x14ac:dyDescent="0.3">
      <c r="A1" s="435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7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435" t="s">
        <v>1</v>
      </c>
      <c r="B2" s="437"/>
      <c r="C2" s="435" t="s">
        <v>430</v>
      </c>
      <c r="D2" s="436"/>
      <c r="E2" s="436"/>
      <c r="F2" s="436"/>
      <c r="G2" s="436"/>
      <c r="H2" s="436"/>
      <c r="I2" s="436"/>
      <c r="J2" s="436"/>
      <c r="K2" s="436"/>
      <c r="L2" s="436"/>
      <c r="M2" s="437"/>
      <c r="N2" s="583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435" t="s">
        <v>3</v>
      </c>
      <c r="B3" s="437"/>
      <c r="C3" s="435" t="s">
        <v>431</v>
      </c>
      <c r="D3" s="436"/>
      <c r="E3" s="436"/>
      <c r="F3" s="436"/>
      <c r="G3" s="436"/>
      <c r="H3" s="436"/>
      <c r="I3" s="436"/>
      <c r="J3" s="436"/>
      <c r="K3" s="436"/>
      <c r="L3" s="436"/>
      <c r="M3" s="437"/>
      <c r="N3" s="584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6.5" customHeight="1" thickBot="1" x14ac:dyDescent="0.3">
      <c r="A4" s="435" t="s">
        <v>5</v>
      </c>
      <c r="B4" s="437"/>
      <c r="C4" s="438" t="s">
        <v>432</v>
      </c>
      <c r="D4" s="443"/>
      <c r="E4" s="443"/>
      <c r="F4" s="443"/>
      <c r="G4" s="443"/>
      <c r="H4" s="443"/>
      <c r="I4" s="443"/>
      <c r="J4" s="444"/>
      <c r="K4" s="61" t="s">
        <v>7</v>
      </c>
      <c r="L4" s="432" t="s">
        <v>589</v>
      </c>
      <c r="M4" s="432" t="s">
        <v>652</v>
      </c>
      <c r="N4" s="584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430" t="s">
        <v>651</v>
      </c>
      <c r="B5" s="432" t="s">
        <v>8</v>
      </c>
      <c r="C5" s="432" t="s">
        <v>9</v>
      </c>
      <c r="D5" s="432" t="s">
        <v>10</v>
      </c>
      <c r="E5" s="432" t="s">
        <v>11</v>
      </c>
      <c r="F5" s="432" t="s">
        <v>12</v>
      </c>
      <c r="G5" s="61" t="s">
        <v>13</v>
      </c>
      <c r="H5" s="60"/>
      <c r="I5" s="62" t="s">
        <v>14</v>
      </c>
      <c r="J5" s="60"/>
      <c r="K5" s="441" t="s">
        <v>15</v>
      </c>
      <c r="L5" s="433"/>
      <c r="M5" s="433"/>
      <c r="N5" s="584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16.5" thickBot="1" x14ac:dyDescent="0.3">
      <c r="A6" s="431"/>
      <c r="B6" s="434"/>
      <c r="C6" s="434"/>
      <c r="D6" s="434"/>
      <c r="E6" s="434"/>
      <c r="F6" s="434"/>
      <c r="G6" s="124" t="s">
        <v>16</v>
      </c>
      <c r="H6" s="124" t="s">
        <v>17</v>
      </c>
      <c r="I6" s="124" t="s">
        <v>18</v>
      </c>
      <c r="J6" s="124" t="s">
        <v>19</v>
      </c>
      <c r="K6" s="442"/>
      <c r="L6" s="434"/>
      <c r="M6" s="434"/>
      <c r="N6" s="585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110.25" x14ac:dyDescent="0.25">
      <c r="A7" s="148">
        <v>119</v>
      </c>
      <c r="B7" s="197" t="s">
        <v>433</v>
      </c>
      <c r="C7" s="197" t="s">
        <v>668</v>
      </c>
      <c r="D7" s="197" t="s">
        <v>434</v>
      </c>
      <c r="E7" s="197" t="s">
        <v>435</v>
      </c>
      <c r="F7" s="197" t="s">
        <v>436</v>
      </c>
      <c r="G7" s="129">
        <v>2023</v>
      </c>
      <c r="H7" s="211">
        <v>2024</v>
      </c>
      <c r="I7" s="199">
        <v>5000000</v>
      </c>
      <c r="J7" s="200" t="s">
        <v>437</v>
      </c>
      <c r="K7" s="201"/>
      <c r="L7" s="275"/>
      <c r="M7" s="224"/>
      <c r="N7" s="148">
        <v>6</v>
      </c>
      <c r="O7" s="285"/>
      <c r="P7" s="130">
        <f t="shared" ref="P7:P13" si="0">+O7/N7</f>
        <v>0</v>
      </c>
      <c r="Q7" s="129"/>
      <c r="R7" s="130">
        <f t="shared" ref="R7:R13" si="1">+(O7+Q7)/N7</f>
        <v>0</v>
      </c>
      <c r="S7" s="129"/>
      <c r="T7" s="130">
        <f t="shared" ref="T7:T13" si="2">+(O7+Q7+S7)/N7</f>
        <v>0</v>
      </c>
      <c r="U7" s="131"/>
      <c r="V7" s="132">
        <f t="shared" ref="V7:V13" si="3">+(O7+Q7+S7+U7)/N7</f>
        <v>0</v>
      </c>
      <c r="W7" s="128"/>
      <c r="X7" s="129"/>
      <c r="Y7" s="137" t="e">
        <f t="shared" ref="Y7:Y13" si="4">+X7/W7</f>
        <v>#DIV/0!</v>
      </c>
      <c r="Z7" s="129"/>
      <c r="AA7" s="137" t="e">
        <f t="shared" ref="AA7:AA13" si="5">+(X7+Z7)/W7</f>
        <v>#DIV/0!</v>
      </c>
      <c r="AB7" s="129"/>
      <c r="AC7" s="137" t="e">
        <f t="shared" ref="AC7:AC13" si="6">+(X7+Z7+AB7)/W7</f>
        <v>#DIV/0!</v>
      </c>
      <c r="AD7" s="131"/>
      <c r="AE7" s="139" t="e">
        <f t="shared" ref="AE7:AE13" si="7">+(X7+Z7+AB7+AD7)/W7</f>
        <v>#DIV/0!</v>
      </c>
      <c r="AF7" s="128">
        <v>3</v>
      </c>
      <c r="AG7" s="129">
        <v>1</v>
      </c>
      <c r="AH7" s="141">
        <f t="shared" ref="AH7:AH13" si="8">+AG7/AF7</f>
        <v>0.33333333333333331</v>
      </c>
      <c r="AI7" s="129"/>
      <c r="AJ7" s="141">
        <f t="shared" ref="AJ7:AJ13" si="9">+(AG7+AI7)/AF7</f>
        <v>0.33333333333333331</v>
      </c>
      <c r="AK7" s="129">
        <v>1</v>
      </c>
      <c r="AL7" s="141">
        <f t="shared" ref="AL7:AL13" si="10">+(AG7+AI7+AK7)/AF7</f>
        <v>0.66666666666666663</v>
      </c>
      <c r="AM7" s="131">
        <v>1</v>
      </c>
      <c r="AN7" s="142">
        <f t="shared" ref="AN7:AN13" si="11">+(AG7+AI7+AK7+AM7)/AF7</f>
        <v>1</v>
      </c>
      <c r="AO7" s="128"/>
      <c r="AP7" s="129"/>
      <c r="AQ7" s="144" t="e">
        <f t="shared" ref="AQ7:AQ13" si="12">+AP7/AO7</f>
        <v>#DIV/0!</v>
      </c>
      <c r="AR7" s="129"/>
      <c r="AS7" s="144" t="e">
        <f t="shared" ref="AS7:AS13" si="13">+(AP7+AR7)/AO7</f>
        <v>#DIV/0!</v>
      </c>
      <c r="AT7" s="129"/>
      <c r="AU7" s="144" t="e">
        <f t="shared" ref="AU7:AU13" si="14">+(AP7+AR7+AT7)/AO7</f>
        <v>#DIV/0!</v>
      </c>
      <c r="AV7" s="131"/>
      <c r="AW7" s="145" t="e">
        <f t="shared" ref="AW7:AW13" si="15">+(AP7+AR7+AT7+AV7)/AO7</f>
        <v>#DIV/0!</v>
      </c>
    </row>
    <row r="8" spans="1:49" ht="111" thickBot="1" x14ac:dyDescent="0.3">
      <c r="A8" s="151">
        <v>120</v>
      </c>
      <c r="B8" s="6" t="s">
        <v>438</v>
      </c>
      <c r="C8" s="6">
        <v>4</v>
      </c>
      <c r="D8" s="6" t="s">
        <v>439</v>
      </c>
      <c r="E8" s="6" t="s">
        <v>440</v>
      </c>
      <c r="F8" s="6" t="s">
        <v>436</v>
      </c>
      <c r="G8" s="8">
        <v>2023</v>
      </c>
      <c r="H8" s="13">
        <v>2024</v>
      </c>
      <c r="I8" s="9">
        <v>50000000</v>
      </c>
      <c r="J8" s="10" t="s">
        <v>441</v>
      </c>
      <c r="K8" s="67"/>
      <c r="L8" s="91"/>
      <c r="M8" s="225"/>
      <c r="N8" s="168">
        <v>6</v>
      </c>
      <c r="O8" s="281"/>
      <c r="P8" s="85">
        <f t="shared" si="0"/>
        <v>0</v>
      </c>
      <c r="Q8" s="71"/>
      <c r="R8" s="85">
        <f t="shared" si="1"/>
        <v>0</v>
      </c>
      <c r="S8" s="71"/>
      <c r="T8" s="85">
        <f t="shared" si="2"/>
        <v>0</v>
      </c>
      <c r="U8" s="73"/>
      <c r="V8" s="164">
        <f t="shared" si="3"/>
        <v>0</v>
      </c>
      <c r="W8" s="179"/>
      <c r="X8" s="71"/>
      <c r="Y8" s="74" t="e">
        <f t="shared" si="4"/>
        <v>#DIV/0!</v>
      </c>
      <c r="Z8" s="71"/>
      <c r="AA8" s="74" t="e">
        <f t="shared" si="5"/>
        <v>#DIV/0!</v>
      </c>
      <c r="AB8" s="71"/>
      <c r="AC8" s="74" t="e">
        <f t="shared" si="6"/>
        <v>#DIV/0!</v>
      </c>
      <c r="AD8" s="73"/>
      <c r="AE8" s="160" t="e">
        <f t="shared" si="7"/>
        <v>#DIV/0!</v>
      </c>
      <c r="AF8" s="179">
        <v>4</v>
      </c>
      <c r="AG8" s="71">
        <v>1</v>
      </c>
      <c r="AH8" s="75">
        <f t="shared" si="8"/>
        <v>0.25</v>
      </c>
      <c r="AI8" s="71">
        <v>1</v>
      </c>
      <c r="AJ8" s="75">
        <f t="shared" si="9"/>
        <v>0.5</v>
      </c>
      <c r="AK8" s="71">
        <v>1</v>
      </c>
      <c r="AL8" s="75">
        <f t="shared" si="10"/>
        <v>0.75</v>
      </c>
      <c r="AM8" s="73">
        <v>1</v>
      </c>
      <c r="AN8" s="157">
        <f t="shared" si="11"/>
        <v>1</v>
      </c>
      <c r="AO8" s="179"/>
      <c r="AP8" s="71"/>
      <c r="AQ8" s="83" t="e">
        <f t="shared" si="12"/>
        <v>#DIV/0!</v>
      </c>
      <c r="AR8" s="71"/>
      <c r="AS8" s="83" t="e">
        <f t="shared" si="13"/>
        <v>#DIV/0!</v>
      </c>
      <c r="AT8" s="71"/>
      <c r="AU8" s="83" t="e">
        <f t="shared" si="14"/>
        <v>#DIV/0!</v>
      </c>
      <c r="AV8" s="73"/>
      <c r="AW8" s="150" t="e">
        <f t="shared" si="15"/>
        <v>#DIV/0!</v>
      </c>
    </row>
    <row r="9" spans="1:49" ht="63" x14ac:dyDescent="0.25">
      <c r="A9" s="148">
        <v>121</v>
      </c>
      <c r="B9" s="6" t="s">
        <v>442</v>
      </c>
      <c r="C9" s="25" t="s">
        <v>667</v>
      </c>
      <c r="D9" s="6" t="s">
        <v>443</v>
      </c>
      <c r="E9" s="6" t="s">
        <v>444</v>
      </c>
      <c r="F9" s="6" t="s">
        <v>436</v>
      </c>
      <c r="G9" s="8">
        <v>2023</v>
      </c>
      <c r="H9" s="13">
        <v>2024</v>
      </c>
      <c r="I9" s="9">
        <v>7000000</v>
      </c>
      <c r="J9" s="10" t="s">
        <v>445</v>
      </c>
      <c r="K9" s="67"/>
      <c r="L9" s="91"/>
      <c r="M9" s="225"/>
      <c r="N9" s="168">
        <v>2</v>
      </c>
      <c r="O9" s="281"/>
      <c r="P9" s="85">
        <f t="shared" si="0"/>
        <v>0</v>
      </c>
      <c r="Q9" s="71"/>
      <c r="R9" s="85">
        <f t="shared" si="1"/>
        <v>0</v>
      </c>
      <c r="S9" s="71"/>
      <c r="T9" s="85">
        <f t="shared" si="2"/>
        <v>0</v>
      </c>
      <c r="U9" s="73"/>
      <c r="V9" s="164">
        <f t="shared" si="3"/>
        <v>0</v>
      </c>
      <c r="W9" s="179"/>
      <c r="X9" s="71"/>
      <c r="Y9" s="74" t="e">
        <f t="shared" si="4"/>
        <v>#DIV/0!</v>
      </c>
      <c r="Z9" s="71"/>
      <c r="AA9" s="74" t="e">
        <f t="shared" si="5"/>
        <v>#DIV/0!</v>
      </c>
      <c r="AB9" s="71"/>
      <c r="AC9" s="74" t="e">
        <f t="shared" si="6"/>
        <v>#DIV/0!</v>
      </c>
      <c r="AD9" s="73"/>
      <c r="AE9" s="160" t="e">
        <f t="shared" si="7"/>
        <v>#DIV/0!</v>
      </c>
      <c r="AF9" s="179">
        <v>1</v>
      </c>
      <c r="AG9" s="71">
        <v>0</v>
      </c>
      <c r="AH9" s="75">
        <f t="shared" si="8"/>
        <v>0</v>
      </c>
      <c r="AI9" s="71">
        <v>0</v>
      </c>
      <c r="AJ9" s="75">
        <f t="shared" si="9"/>
        <v>0</v>
      </c>
      <c r="AK9" s="71">
        <v>0</v>
      </c>
      <c r="AL9" s="75">
        <f t="shared" si="10"/>
        <v>0</v>
      </c>
      <c r="AM9" s="73">
        <v>0</v>
      </c>
      <c r="AN9" s="157">
        <f t="shared" si="11"/>
        <v>0</v>
      </c>
      <c r="AO9" s="179"/>
      <c r="AP9" s="71"/>
      <c r="AQ9" s="83" t="e">
        <f t="shared" si="12"/>
        <v>#DIV/0!</v>
      </c>
      <c r="AR9" s="71"/>
      <c r="AS9" s="83" t="e">
        <f t="shared" si="13"/>
        <v>#DIV/0!</v>
      </c>
      <c r="AT9" s="71"/>
      <c r="AU9" s="83" t="e">
        <f t="shared" si="14"/>
        <v>#DIV/0!</v>
      </c>
      <c r="AV9" s="73"/>
      <c r="AW9" s="150" t="e">
        <f t="shared" si="15"/>
        <v>#DIV/0!</v>
      </c>
    </row>
    <row r="10" spans="1:49" ht="63.75" thickBot="1" x14ac:dyDescent="0.3">
      <c r="A10" s="151">
        <v>122</v>
      </c>
      <c r="B10" s="6" t="s">
        <v>446</v>
      </c>
      <c r="C10" s="6">
        <v>1</v>
      </c>
      <c r="D10" s="6" t="s">
        <v>447</v>
      </c>
      <c r="E10" s="6" t="s">
        <v>448</v>
      </c>
      <c r="F10" s="6" t="s">
        <v>436</v>
      </c>
      <c r="G10" s="8">
        <v>2023</v>
      </c>
      <c r="H10" s="13">
        <v>2024</v>
      </c>
      <c r="I10" s="9">
        <v>3500000</v>
      </c>
      <c r="J10" s="10" t="s">
        <v>445</v>
      </c>
      <c r="K10" s="67"/>
      <c r="L10" s="91"/>
      <c r="M10" s="225"/>
      <c r="N10" s="168">
        <v>1</v>
      </c>
      <c r="O10" s="281"/>
      <c r="P10" s="85">
        <f t="shared" si="0"/>
        <v>0</v>
      </c>
      <c r="Q10" s="71"/>
      <c r="R10" s="85">
        <f t="shared" si="1"/>
        <v>0</v>
      </c>
      <c r="S10" s="71"/>
      <c r="T10" s="85">
        <f t="shared" si="2"/>
        <v>0</v>
      </c>
      <c r="U10" s="73"/>
      <c r="V10" s="164">
        <f t="shared" si="3"/>
        <v>0</v>
      </c>
      <c r="W10" s="179"/>
      <c r="X10" s="71"/>
      <c r="Y10" s="74" t="e">
        <f t="shared" si="4"/>
        <v>#DIV/0!</v>
      </c>
      <c r="Z10" s="71"/>
      <c r="AA10" s="74" t="e">
        <f t="shared" si="5"/>
        <v>#DIV/0!</v>
      </c>
      <c r="AB10" s="71"/>
      <c r="AC10" s="74" t="e">
        <f t="shared" si="6"/>
        <v>#DIV/0!</v>
      </c>
      <c r="AD10" s="73"/>
      <c r="AE10" s="160" t="e">
        <f t="shared" si="7"/>
        <v>#DIV/0!</v>
      </c>
      <c r="AF10" s="179">
        <v>1</v>
      </c>
      <c r="AG10" s="71">
        <v>0</v>
      </c>
      <c r="AH10" s="75">
        <f t="shared" si="8"/>
        <v>0</v>
      </c>
      <c r="AI10" s="71">
        <v>0</v>
      </c>
      <c r="AJ10" s="75">
        <f t="shared" si="9"/>
        <v>0</v>
      </c>
      <c r="AK10" s="71">
        <v>0</v>
      </c>
      <c r="AL10" s="75">
        <f t="shared" si="10"/>
        <v>0</v>
      </c>
      <c r="AM10" s="73">
        <v>0</v>
      </c>
      <c r="AN10" s="157">
        <f t="shared" si="11"/>
        <v>0</v>
      </c>
      <c r="AO10" s="179"/>
      <c r="AP10" s="71"/>
      <c r="AQ10" s="83" t="e">
        <f t="shared" si="12"/>
        <v>#DIV/0!</v>
      </c>
      <c r="AR10" s="71"/>
      <c r="AS10" s="83" t="e">
        <f t="shared" si="13"/>
        <v>#DIV/0!</v>
      </c>
      <c r="AT10" s="71"/>
      <c r="AU10" s="83" t="e">
        <f t="shared" si="14"/>
        <v>#DIV/0!</v>
      </c>
      <c r="AV10" s="73"/>
      <c r="AW10" s="150" t="e">
        <f t="shared" si="15"/>
        <v>#DIV/0!</v>
      </c>
    </row>
    <row r="11" spans="1:49" ht="63" x14ac:dyDescent="0.25">
      <c r="A11" s="148">
        <v>123</v>
      </c>
      <c r="B11" s="6" t="s">
        <v>449</v>
      </c>
      <c r="C11" s="12">
        <v>0.9</v>
      </c>
      <c r="D11" s="6" t="s">
        <v>450</v>
      </c>
      <c r="E11" s="6" t="s">
        <v>451</v>
      </c>
      <c r="F11" s="6" t="s">
        <v>436</v>
      </c>
      <c r="G11" s="8">
        <v>2023</v>
      </c>
      <c r="H11" s="13">
        <v>2024</v>
      </c>
      <c r="I11" s="9">
        <v>2000000</v>
      </c>
      <c r="J11" s="10" t="s">
        <v>452</v>
      </c>
      <c r="K11" s="67"/>
      <c r="L11" s="67"/>
      <c r="M11" s="225"/>
      <c r="N11" s="250"/>
      <c r="O11" s="81"/>
      <c r="P11" s="85" t="e">
        <f t="shared" si="0"/>
        <v>#DIV/0!</v>
      </c>
      <c r="Q11" s="71"/>
      <c r="R11" s="85" t="e">
        <f t="shared" si="1"/>
        <v>#DIV/0!</v>
      </c>
      <c r="S11" s="71"/>
      <c r="T11" s="85" t="e">
        <f t="shared" si="2"/>
        <v>#DIV/0!</v>
      </c>
      <c r="U11" s="73"/>
      <c r="V11" s="164" t="e">
        <f t="shared" si="3"/>
        <v>#DIV/0!</v>
      </c>
      <c r="W11" s="179"/>
      <c r="X11" s="71"/>
      <c r="Y11" s="74" t="e">
        <f t="shared" si="4"/>
        <v>#DIV/0!</v>
      </c>
      <c r="Z11" s="71"/>
      <c r="AA11" s="74" t="e">
        <f t="shared" si="5"/>
        <v>#DIV/0!</v>
      </c>
      <c r="AB11" s="71"/>
      <c r="AC11" s="74" t="e">
        <f t="shared" si="6"/>
        <v>#DIV/0!</v>
      </c>
      <c r="AD11" s="73"/>
      <c r="AE11" s="160" t="e">
        <f t="shared" si="7"/>
        <v>#DIV/0!</v>
      </c>
      <c r="AF11" s="192">
        <v>0.9</v>
      </c>
      <c r="AG11" s="71">
        <v>0</v>
      </c>
      <c r="AH11" s="75">
        <f t="shared" si="8"/>
        <v>0</v>
      </c>
      <c r="AI11" s="71">
        <v>0</v>
      </c>
      <c r="AJ11" s="75">
        <f t="shared" si="9"/>
        <v>0</v>
      </c>
      <c r="AK11" s="71">
        <v>0</v>
      </c>
      <c r="AL11" s="75">
        <f t="shared" si="10"/>
        <v>0</v>
      </c>
      <c r="AM11" s="73">
        <v>0</v>
      </c>
      <c r="AN11" s="157">
        <f t="shared" si="11"/>
        <v>0</v>
      </c>
      <c r="AO11" s="179"/>
      <c r="AP11" s="71"/>
      <c r="AQ11" s="83" t="e">
        <f t="shared" si="12"/>
        <v>#DIV/0!</v>
      </c>
      <c r="AR11" s="71"/>
      <c r="AS11" s="83" t="e">
        <f t="shared" si="13"/>
        <v>#DIV/0!</v>
      </c>
      <c r="AT11" s="71"/>
      <c r="AU11" s="83" t="e">
        <f t="shared" si="14"/>
        <v>#DIV/0!</v>
      </c>
      <c r="AV11" s="73"/>
      <c r="AW11" s="150" t="e">
        <f t="shared" si="15"/>
        <v>#DIV/0!</v>
      </c>
    </row>
    <row r="12" spans="1:49" ht="63.75" thickBot="1" x14ac:dyDescent="0.3">
      <c r="A12" s="151">
        <v>124</v>
      </c>
      <c r="B12" s="6" t="s">
        <v>453</v>
      </c>
      <c r="C12" s="33">
        <v>12</v>
      </c>
      <c r="D12" s="6" t="s">
        <v>454</v>
      </c>
      <c r="E12" s="6" t="s">
        <v>455</v>
      </c>
      <c r="F12" s="6" t="s">
        <v>436</v>
      </c>
      <c r="G12" s="8">
        <v>2023</v>
      </c>
      <c r="H12" s="13">
        <v>2024</v>
      </c>
      <c r="I12" s="9">
        <v>50000000</v>
      </c>
      <c r="J12" s="10" t="s">
        <v>456</v>
      </c>
      <c r="K12" s="67"/>
      <c r="L12" s="67"/>
      <c r="M12" s="225"/>
      <c r="N12" s="286">
        <v>4</v>
      </c>
      <c r="O12" s="281"/>
      <c r="P12" s="85">
        <f t="shared" si="0"/>
        <v>0</v>
      </c>
      <c r="Q12" s="71"/>
      <c r="R12" s="85">
        <f t="shared" si="1"/>
        <v>0</v>
      </c>
      <c r="S12" s="71"/>
      <c r="T12" s="85">
        <f t="shared" si="2"/>
        <v>0</v>
      </c>
      <c r="U12" s="73"/>
      <c r="V12" s="164">
        <f t="shared" si="3"/>
        <v>0</v>
      </c>
      <c r="W12" s="179"/>
      <c r="X12" s="71"/>
      <c r="Y12" s="74" t="e">
        <f t="shared" si="4"/>
        <v>#DIV/0!</v>
      </c>
      <c r="Z12" s="71"/>
      <c r="AA12" s="74" t="e">
        <f t="shared" si="5"/>
        <v>#DIV/0!</v>
      </c>
      <c r="AB12" s="71"/>
      <c r="AC12" s="74" t="e">
        <f t="shared" si="6"/>
        <v>#DIV/0!</v>
      </c>
      <c r="AD12" s="73"/>
      <c r="AE12" s="160" t="e">
        <f t="shared" si="7"/>
        <v>#DIV/0!</v>
      </c>
      <c r="AF12" s="179">
        <v>9</v>
      </c>
      <c r="AG12" s="71">
        <v>2</v>
      </c>
      <c r="AH12" s="75">
        <f t="shared" si="8"/>
        <v>0.22222222222222221</v>
      </c>
      <c r="AI12" s="71">
        <v>2</v>
      </c>
      <c r="AJ12" s="75">
        <f t="shared" si="9"/>
        <v>0.44444444444444442</v>
      </c>
      <c r="AK12" s="71">
        <v>4</v>
      </c>
      <c r="AL12" s="75">
        <f t="shared" si="10"/>
        <v>0.88888888888888884</v>
      </c>
      <c r="AM12" s="73">
        <v>1</v>
      </c>
      <c r="AN12" s="157">
        <f t="shared" si="11"/>
        <v>1</v>
      </c>
      <c r="AO12" s="179"/>
      <c r="AP12" s="71"/>
      <c r="AQ12" s="83" t="e">
        <f t="shared" si="12"/>
        <v>#DIV/0!</v>
      </c>
      <c r="AR12" s="71"/>
      <c r="AS12" s="83" t="e">
        <f t="shared" si="13"/>
        <v>#DIV/0!</v>
      </c>
      <c r="AT12" s="71"/>
      <c r="AU12" s="83" t="e">
        <f t="shared" si="14"/>
        <v>#DIV/0!</v>
      </c>
      <c r="AV12" s="73"/>
      <c r="AW12" s="150" t="e">
        <f t="shared" si="15"/>
        <v>#DIV/0!</v>
      </c>
    </row>
    <row r="13" spans="1:49" ht="63.75" thickBot="1" x14ac:dyDescent="0.3">
      <c r="A13" s="148">
        <v>125</v>
      </c>
      <c r="B13" s="203" t="s">
        <v>457</v>
      </c>
      <c r="C13" s="216">
        <v>1</v>
      </c>
      <c r="D13" s="203" t="s">
        <v>458</v>
      </c>
      <c r="E13" s="203" t="s">
        <v>459</v>
      </c>
      <c r="F13" s="203" t="s">
        <v>436</v>
      </c>
      <c r="G13" s="214">
        <v>2023</v>
      </c>
      <c r="H13" s="214">
        <v>2024</v>
      </c>
      <c r="I13" s="206">
        <v>15000000</v>
      </c>
      <c r="J13" s="207" t="s">
        <v>460</v>
      </c>
      <c r="K13" s="215"/>
      <c r="L13" s="215"/>
      <c r="M13" s="226"/>
      <c r="N13" s="168">
        <v>12</v>
      </c>
      <c r="O13" s="281"/>
      <c r="P13" s="85">
        <f t="shared" si="0"/>
        <v>0</v>
      </c>
      <c r="Q13" s="71"/>
      <c r="R13" s="85">
        <f t="shared" si="1"/>
        <v>0</v>
      </c>
      <c r="S13" s="71"/>
      <c r="T13" s="85">
        <f t="shared" si="2"/>
        <v>0</v>
      </c>
      <c r="U13" s="73"/>
      <c r="V13" s="164">
        <f t="shared" si="3"/>
        <v>0</v>
      </c>
      <c r="W13" s="179"/>
      <c r="X13" s="71"/>
      <c r="Y13" s="74" t="e">
        <f t="shared" si="4"/>
        <v>#DIV/0!</v>
      </c>
      <c r="Z13" s="71"/>
      <c r="AA13" s="74" t="e">
        <f t="shared" si="5"/>
        <v>#DIV/0!</v>
      </c>
      <c r="AB13" s="71"/>
      <c r="AC13" s="74" t="e">
        <f t="shared" si="6"/>
        <v>#DIV/0!</v>
      </c>
      <c r="AD13" s="73"/>
      <c r="AE13" s="160" t="e">
        <f t="shared" si="7"/>
        <v>#DIV/0!</v>
      </c>
      <c r="AF13" s="320">
        <v>4</v>
      </c>
      <c r="AG13" s="71">
        <v>1</v>
      </c>
      <c r="AH13" s="75">
        <f t="shared" si="8"/>
        <v>0.25</v>
      </c>
      <c r="AI13" s="71">
        <v>1</v>
      </c>
      <c r="AJ13" s="75">
        <f t="shared" si="9"/>
        <v>0.5</v>
      </c>
      <c r="AK13" s="71">
        <v>1</v>
      </c>
      <c r="AL13" s="75">
        <f t="shared" si="10"/>
        <v>0.75</v>
      </c>
      <c r="AM13" s="73">
        <v>1</v>
      </c>
      <c r="AN13" s="157">
        <f t="shared" si="11"/>
        <v>1</v>
      </c>
      <c r="AO13" s="179"/>
      <c r="AP13" s="71"/>
      <c r="AQ13" s="83" t="e">
        <f t="shared" si="12"/>
        <v>#DIV/0!</v>
      </c>
      <c r="AR13" s="71"/>
      <c r="AS13" s="83" t="e">
        <f t="shared" si="13"/>
        <v>#DIV/0!</v>
      </c>
      <c r="AT13" s="71"/>
      <c r="AU13" s="83" t="e">
        <f t="shared" si="14"/>
        <v>#DIV/0!</v>
      </c>
      <c r="AV13" s="73"/>
      <c r="AW13" s="150" t="e">
        <f t="shared" si="15"/>
        <v>#DIV/0!</v>
      </c>
    </row>
    <row r="14" spans="1:49" ht="16.5" thickBot="1" x14ac:dyDescent="0.3">
      <c r="A14" s="72"/>
      <c r="B14" s="18"/>
      <c r="C14" s="19"/>
      <c r="D14" s="19"/>
      <c r="E14" s="19"/>
      <c r="F14" s="19"/>
      <c r="G14" s="20"/>
      <c r="H14" s="21"/>
      <c r="I14" s="32"/>
      <c r="J14" s="23"/>
      <c r="M14" s="117"/>
    </row>
    <row r="15" spans="1:49" ht="16.5" customHeight="1" thickBot="1" x14ac:dyDescent="0.3">
      <c r="A15" s="435" t="s">
        <v>0</v>
      </c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7"/>
      <c r="N15" s="539" t="s">
        <v>582</v>
      </c>
      <c r="O15" s="540"/>
      <c r="P15" s="540"/>
      <c r="Q15" s="540"/>
      <c r="R15" s="540"/>
      <c r="S15" s="540"/>
      <c r="T15" s="540"/>
      <c r="U15" s="540"/>
      <c r="V15" s="541"/>
      <c r="W15" s="542" t="s">
        <v>583</v>
      </c>
      <c r="X15" s="543"/>
      <c r="Y15" s="543"/>
      <c r="Z15" s="543"/>
      <c r="AA15" s="543"/>
      <c r="AB15" s="543"/>
      <c r="AC15" s="543"/>
      <c r="AD15" s="543"/>
      <c r="AE15" s="544"/>
      <c r="AF15" s="545" t="s">
        <v>584</v>
      </c>
      <c r="AG15" s="546"/>
      <c r="AH15" s="546"/>
      <c r="AI15" s="546"/>
      <c r="AJ15" s="546"/>
      <c r="AK15" s="546"/>
      <c r="AL15" s="546"/>
      <c r="AM15" s="546"/>
      <c r="AN15" s="547"/>
      <c r="AO15" s="548" t="s">
        <v>623</v>
      </c>
      <c r="AP15" s="549"/>
      <c r="AQ15" s="549"/>
      <c r="AR15" s="549"/>
      <c r="AS15" s="549"/>
      <c r="AT15" s="549"/>
      <c r="AU15" s="549"/>
      <c r="AV15" s="549"/>
      <c r="AW15" s="550"/>
    </row>
    <row r="16" spans="1:49" ht="16.5" customHeight="1" thickBot="1" x14ac:dyDescent="0.3">
      <c r="A16" s="435" t="s">
        <v>1</v>
      </c>
      <c r="B16" s="437"/>
      <c r="C16" s="435" t="s">
        <v>430</v>
      </c>
      <c r="D16" s="436"/>
      <c r="E16" s="436"/>
      <c r="F16" s="436"/>
      <c r="G16" s="436"/>
      <c r="H16" s="436"/>
      <c r="I16" s="436"/>
      <c r="J16" s="436"/>
      <c r="K16" s="436"/>
      <c r="L16" s="436"/>
      <c r="M16" s="437"/>
      <c r="N16" s="583" t="s">
        <v>581</v>
      </c>
      <c r="O16" s="554" t="s">
        <v>585</v>
      </c>
      <c r="P16" s="568" t="s">
        <v>574</v>
      </c>
      <c r="Q16" s="554" t="s">
        <v>586</v>
      </c>
      <c r="R16" s="568" t="s">
        <v>575</v>
      </c>
      <c r="S16" s="554" t="s">
        <v>587</v>
      </c>
      <c r="T16" s="568" t="s">
        <v>576</v>
      </c>
      <c r="U16" s="554" t="s">
        <v>588</v>
      </c>
      <c r="V16" s="571" t="s">
        <v>580</v>
      </c>
      <c r="W16" s="583" t="s">
        <v>581</v>
      </c>
      <c r="X16" s="586" t="s">
        <v>585</v>
      </c>
      <c r="Y16" s="589" t="s">
        <v>574</v>
      </c>
      <c r="Z16" s="586" t="s">
        <v>586</v>
      </c>
      <c r="AA16" s="589" t="s">
        <v>575</v>
      </c>
      <c r="AB16" s="586" t="s">
        <v>587</v>
      </c>
      <c r="AC16" s="589" t="s">
        <v>576</v>
      </c>
      <c r="AD16" s="586" t="s">
        <v>588</v>
      </c>
      <c r="AE16" s="592" t="s">
        <v>580</v>
      </c>
      <c r="AF16" s="551" t="s">
        <v>581</v>
      </c>
      <c r="AG16" s="554" t="s">
        <v>585</v>
      </c>
      <c r="AH16" s="577" t="s">
        <v>574</v>
      </c>
      <c r="AI16" s="554" t="s">
        <v>586</v>
      </c>
      <c r="AJ16" s="577" t="s">
        <v>575</v>
      </c>
      <c r="AK16" s="554" t="s">
        <v>587</v>
      </c>
      <c r="AL16" s="577" t="s">
        <v>576</v>
      </c>
      <c r="AM16" s="554" t="s">
        <v>588</v>
      </c>
      <c r="AN16" s="580" t="s">
        <v>580</v>
      </c>
      <c r="AO16" s="551" t="s">
        <v>581</v>
      </c>
      <c r="AP16" s="554" t="s">
        <v>585</v>
      </c>
      <c r="AQ16" s="557" t="s">
        <v>574</v>
      </c>
      <c r="AR16" s="554" t="s">
        <v>586</v>
      </c>
      <c r="AS16" s="557" t="s">
        <v>575</v>
      </c>
      <c r="AT16" s="554" t="s">
        <v>587</v>
      </c>
      <c r="AU16" s="557" t="s">
        <v>576</v>
      </c>
      <c r="AV16" s="554" t="s">
        <v>588</v>
      </c>
      <c r="AW16" s="574" t="s">
        <v>580</v>
      </c>
    </row>
    <row r="17" spans="1:49" ht="16.5" customHeight="1" thickBot="1" x14ac:dyDescent="0.3">
      <c r="A17" s="435" t="s">
        <v>3</v>
      </c>
      <c r="B17" s="437"/>
      <c r="C17" s="435" t="s">
        <v>431</v>
      </c>
      <c r="D17" s="436"/>
      <c r="E17" s="436"/>
      <c r="F17" s="436"/>
      <c r="G17" s="436"/>
      <c r="H17" s="436"/>
      <c r="I17" s="436"/>
      <c r="J17" s="436"/>
      <c r="K17" s="436"/>
      <c r="L17" s="436"/>
      <c r="M17" s="437"/>
      <c r="N17" s="584"/>
      <c r="O17" s="555"/>
      <c r="P17" s="569"/>
      <c r="Q17" s="555"/>
      <c r="R17" s="569"/>
      <c r="S17" s="555"/>
      <c r="T17" s="569"/>
      <c r="U17" s="555"/>
      <c r="V17" s="572"/>
      <c r="W17" s="584"/>
      <c r="X17" s="587"/>
      <c r="Y17" s="590"/>
      <c r="Z17" s="587"/>
      <c r="AA17" s="590"/>
      <c r="AB17" s="587"/>
      <c r="AC17" s="590"/>
      <c r="AD17" s="587"/>
      <c r="AE17" s="593"/>
      <c r="AF17" s="552"/>
      <c r="AG17" s="555"/>
      <c r="AH17" s="578"/>
      <c r="AI17" s="555"/>
      <c r="AJ17" s="578"/>
      <c r="AK17" s="555"/>
      <c r="AL17" s="578"/>
      <c r="AM17" s="555"/>
      <c r="AN17" s="581"/>
      <c r="AO17" s="552"/>
      <c r="AP17" s="555"/>
      <c r="AQ17" s="558"/>
      <c r="AR17" s="555"/>
      <c r="AS17" s="558"/>
      <c r="AT17" s="555"/>
      <c r="AU17" s="558"/>
      <c r="AV17" s="555"/>
      <c r="AW17" s="575"/>
    </row>
    <row r="18" spans="1:49" ht="16.5" customHeight="1" thickBot="1" x14ac:dyDescent="0.3">
      <c r="A18" s="435" t="s">
        <v>5</v>
      </c>
      <c r="B18" s="437"/>
      <c r="C18" s="438" t="s">
        <v>461</v>
      </c>
      <c r="D18" s="439"/>
      <c r="E18" s="439"/>
      <c r="F18" s="439"/>
      <c r="G18" s="439"/>
      <c r="H18" s="439"/>
      <c r="I18" s="439"/>
      <c r="J18" s="440"/>
      <c r="K18" s="61" t="s">
        <v>7</v>
      </c>
      <c r="L18" s="432" t="s">
        <v>589</v>
      </c>
      <c r="M18" s="432" t="s">
        <v>652</v>
      </c>
      <c r="N18" s="584"/>
      <c r="O18" s="555"/>
      <c r="P18" s="569"/>
      <c r="Q18" s="555"/>
      <c r="R18" s="569"/>
      <c r="S18" s="555"/>
      <c r="T18" s="569"/>
      <c r="U18" s="555"/>
      <c r="V18" s="572"/>
      <c r="W18" s="584"/>
      <c r="X18" s="587"/>
      <c r="Y18" s="590"/>
      <c r="Z18" s="587"/>
      <c r="AA18" s="590"/>
      <c r="AB18" s="587"/>
      <c r="AC18" s="590"/>
      <c r="AD18" s="587"/>
      <c r="AE18" s="593"/>
      <c r="AF18" s="552"/>
      <c r="AG18" s="555"/>
      <c r="AH18" s="578"/>
      <c r="AI18" s="555"/>
      <c r="AJ18" s="578"/>
      <c r="AK18" s="555"/>
      <c r="AL18" s="578"/>
      <c r="AM18" s="555"/>
      <c r="AN18" s="581"/>
      <c r="AO18" s="552"/>
      <c r="AP18" s="555"/>
      <c r="AQ18" s="558"/>
      <c r="AR18" s="555"/>
      <c r="AS18" s="558"/>
      <c r="AT18" s="555"/>
      <c r="AU18" s="558"/>
      <c r="AV18" s="555"/>
      <c r="AW18" s="575"/>
    </row>
    <row r="19" spans="1:49" ht="16.5" customHeight="1" thickBot="1" x14ac:dyDescent="0.3">
      <c r="A19" s="430" t="s">
        <v>651</v>
      </c>
      <c r="B19" s="432" t="s">
        <v>8</v>
      </c>
      <c r="C19" s="432" t="s">
        <v>9</v>
      </c>
      <c r="D19" s="432" t="s">
        <v>10</v>
      </c>
      <c r="E19" s="432" t="s">
        <v>11</v>
      </c>
      <c r="F19" s="432" t="s">
        <v>12</v>
      </c>
      <c r="G19" s="61" t="s">
        <v>13</v>
      </c>
      <c r="H19" s="60"/>
      <c r="I19" s="62" t="s">
        <v>14</v>
      </c>
      <c r="J19" s="60"/>
      <c r="K19" s="441" t="s">
        <v>15</v>
      </c>
      <c r="L19" s="433"/>
      <c r="M19" s="433"/>
      <c r="N19" s="584"/>
      <c r="O19" s="555"/>
      <c r="P19" s="569"/>
      <c r="Q19" s="555"/>
      <c r="R19" s="569"/>
      <c r="S19" s="555"/>
      <c r="T19" s="569"/>
      <c r="U19" s="555"/>
      <c r="V19" s="572"/>
      <c r="W19" s="584"/>
      <c r="X19" s="587"/>
      <c r="Y19" s="590"/>
      <c r="Z19" s="587"/>
      <c r="AA19" s="590"/>
      <c r="AB19" s="587"/>
      <c r="AC19" s="590"/>
      <c r="AD19" s="587"/>
      <c r="AE19" s="593"/>
      <c r="AF19" s="552"/>
      <c r="AG19" s="555"/>
      <c r="AH19" s="578"/>
      <c r="AI19" s="555"/>
      <c r="AJ19" s="578"/>
      <c r="AK19" s="555"/>
      <c r="AL19" s="578"/>
      <c r="AM19" s="555"/>
      <c r="AN19" s="581"/>
      <c r="AO19" s="552"/>
      <c r="AP19" s="555"/>
      <c r="AQ19" s="558"/>
      <c r="AR19" s="555"/>
      <c r="AS19" s="558"/>
      <c r="AT19" s="555"/>
      <c r="AU19" s="558"/>
      <c r="AV19" s="555"/>
      <c r="AW19" s="575"/>
    </row>
    <row r="20" spans="1:49" ht="16.5" thickBot="1" x14ac:dyDescent="0.3">
      <c r="A20" s="431"/>
      <c r="B20" s="434"/>
      <c r="C20" s="434"/>
      <c r="D20" s="434"/>
      <c r="E20" s="434"/>
      <c r="F20" s="434"/>
      <c r="G20" s="124" t="s">
        <v>16</v>
      </c>
      <c r="H20" s="124" t="s">
        <v>17</v>
      </c>
      <c r="I20" s="124" t="s">
        <v>18</v>
      </c>
      <c r="J20" s="124" t="s">
        <v>19</v>
      </c>
      <c r="K20" s="442"/>
      <c r="L20" s="434"/>
      <c r="M20" s="434"/>
      <c r="N20" s="585"/>
      <c r="O20" s="556"/>
      <c r="P20" s="570"/>
      <c r="Q20" s="556"/>
      <c r="R20" s="570"/>
      <c r="S20" s="556"/>
      <c r="T20" s="570"/>
      <c r="U20" s="556"/>
      <c r="V20" s="573"/>
      <c r="W20" s="585"/>
      <c r="X20" s="588"/>
      <c r="Y20" s="591"/>
      <c r="Z20" s="588"/>
      <c r="AA20" s="591"/>
      <c r="AB20" s="588"/>
      <c r="AC20" s="591"/>
      <c r="AD20" s="588"/>
      <c r="AE20" s="594"/>
      <c r="AF20" s="553"/>
      <c r="AG20" s="556"/>
      <c r="AH20" s="579"/>
      <c r="AI20" s="556"/>
      <c r="AJ20" s="579"/>
      <c r="AK20" s="556"/>
      <c r="AL20" s="579"/>
      <c r="AM20" s="556"/>
      <c r="AN20" s="582"/>
      <c r="AO20" s="553"/>
      <c r="AP20" s="556"/>
      <c r="AQ20" s="559"/>
      <c r="AR20" s="556"/>
      <c r="AS20" s="559"/>
      <c r="AT20" s="556"/>
      <c r="AU20" s="559"/>
      <c r="AV20" s="556"/>
      <c r="AW20" s="576"/>
    </row>
    <row r="21" spans="1:49" ht="110.25" x14ac:dyDescent="0.25">
      <c r="A21" s="148">
        <v>126</v>
      </c>
      <c r="B21" s="218" t="s">
        <v>665</v>
      </c>
      <c r="C21" s="197">
        <v>12</v>
      </c>
      <c r="D21" s="197" t="s">
        <v>462</v>
      </c>
      <c r="E21" s="197" t="s">
        <v>463</v>
      </c>
      <c r="F21" s="197" t="s">
        <v>464</v>
      </c>
      <c r="G21" s="129">
        <v>2023</v>
      </c>
      <c r="H21" s="211">
        <v>2024</v>
      </c>
      <c r="I21" s="199">
        <v>2000000</v>
      </c>
      <c r="J21" s="200"/>
      <c r="K21" s="201"/>
      <c r="L21" s="275" t="s">
        <v>591</v>
      </c>
      <c r="M21" s="224"/>
      <c r="N21" s="148">
        <v>12</v>
      </c>
      <c r="O21" s="187"/>
      <c r="P21" s="130">
        <f>+O21/N21</f>
        <v>0</v>
      </c>
      <c r="Q21" s="129"/>
      <c r="R21" s="130">
        <f>+(O21+Q21)/N21</f>
        <v>0</v>
      </c>
      <c r="S21" s="129"/>
      <c r="T21" s="130">
        <f>+(O21+Q21+S21)/N21</f>
        <v>0</v>
      </c>
      <c r="U21" s="131"/>
      <c r="V21" s="132">
        <f>+(O21+Q21+S21+U21)/N21</f>
        <v>0</v>
      </c>
      <c r="W21" s="128"/>
      <c r="X21" s="129"/>
      <c r="Y21" s="137" t="e">
        <f t="shared" ref="Y21:Y22" si="16">+X21/W21</f>
        <v>#DIV/0!</v>
      </c>
      <c r="Z21" s="129"/>
      <c r="AA21" s="137" t="e">
        <f t="shared" ref="AA21:AA22" si="17">+(X21+Z21)/W21</f>
        <v>#DIV/0!</v>
      </c>
      <c r="AB21" s="129"/>
      <c r="AC21" s="137" t="e">
        <f t="shared" ref="AC21:AC22" si="18">+(X21+Z21+AB21)/W21</f>
        <v>#DIV/0!</v>
      </c>
      <c r="AD21" s="131"/>
      <c r="AE21" s="139" t="e">
        <f t="shared" ref="AE21:AE22" si="19">+(X21+Z21+AB21+AD21)/W21</f>
        <v>#DIV/0!</v>
      </c>
      <c r="AF21" s="128">
        <v>12</v>
      </c>
      <c r="AG21" s="129">
        <v>3</v>
      </c>
      <c r="AH21" s="141">
        <f t="shared" ref="AH21:AH22" si="20">+AG21/AF21</f>
        <v>0.25</v>
      </c>
      <c r="AI21" s="129">
        <v>3</v>
      </c>
      <c r="AJ21" s="141">
        <f t="shared" ref="AJ21:AJ22" si="21">+(AG21+AI21)/AF21</f>
        <v>0.5</v>
      </c>
      <c r="AK21" s="129">
        <v>3</v>
      </c>
      <c r="AL21" s="141">
        <f t="shared" ref="AL21:AL22" si="22">+(AG21+AI21+AK21)/AF21</f>
        <v>0.75</v>
      </c>
      <c r="AM21" s="131">
        <v>3</v>
      </c>
      <c r="AN21" s="142">
        <f t="shared" ref="AN21:AN22" si="23">+(AG21+AI21+AK21+AM21)/AF21</f>
        <v>1</v>
      </c>
      <c r="AO21" s="128"/>
      <c r="AP21" s="129"/>
      <c r="AQ21" s="144" t="e">
        <f t="shared" ref="AQ21:AQ24" si="24">+AP21/AO21</f>
        <v>#DIV/0!</v>
      </c>
      <c r="AR21" s="129"/>
      <c r="AS21" s="144" t="e">
        <f t="shared" ref="AS21:AS24" si="25">+(AP21+AR21)/AO21</f>
        <v>#DIV/0!</v>
      </c>
      <c r="AT21" s="129"/>
      <c r="AU21" s="144" t="e">
        <f t="shared" ref="AU21:AU24" si="26">+(AP21+AR21+AT21)/AO21</f>
        <v>#DIV/0!</v>
      </c>
      <c r="AV21" s="131"/>
      <c r="AW21" s="145" t="e">
        <f t="shared" ref="AW21:AW24" si="27">+(AP21+AR21+AT21+AV21)/AO21</f>
        <v>#DIV/0!</v>
      </c>
    </row>
    <row r="22" spans="1:49" ht="47.25" x14ac:dyDescent="0.25">
      <c r="A22" s="151">
        <v>127</v>
      </c>
      <c r="B22" s="25" t="s">
        <v>465</v>
      </c>
      <c r="C22" s="6">
        <v>12</v>
      </c>
      <c r="D22" s="6" t="s">
        <v>466</v>
      </c>
      <c r="E22" s="6" t="s">
        <v>467</v>
      </c>
      <c r="F22" s="6" t="s">
        <v>464</v>
      </c>
      <c r="G22" s="8">
        <v>2023</v>
      </c>
      <c r="H22" s="13">
        <v>2024</v>
      </c>
      <c r="I22" s="9">
        <v>3000000</v>
      </c>
      <c r="J22" s="10"/>
      <c r="K22" s="67"/>
      <c r="L22" s="91" t="s">
        <v>591</v>
      </c>
      <c r="M22" s="225"/>
      <c r="N22" s="168">
        <v>12</v>
      </c>
      <c r="O22" s="81"/>
      <c r="P22" s="85">
        <f>+O22/N22</f>
        <v>0</v>
      </c>
      <c r="Q22" s="71"/>
      <c r="R22" s="85">
        <f>+(O22+Q22)/N22</f>
        <v>0</v>
      </c>
      <c r="S22" s="71"/>
      <c r="T22" s="85">
        <f>+(O22+Q22+S22)/N22</f>
        <v>0</v>
      </c>
      <c r="U22" s="73"/>
      <c r="V22" s="164">
        <f>+(O22+Q22+S22+U22)/N22</f>
        <v>0</v>
      </c>
      <c r="W22" s="179"/>
      <c r="X22" s="71"/>
      <c r="Y22" s="74" t="e">
        <f t="shared" si="16"/>
        <v>#DIV/0!</v>
      </c>
      <c r="Z22" s="71"/>
      <c r="AA22" s="74" t="e">
        <f t="shared" si="17"/>
        <v>#DIV/0!</v>
      </c>
      <c r="AB22" s="71"/>
      <c r="AC22" s="74" t="e">
        <f t="shared" si="18"/>
        <v>#DIV/0!</v>
      </c>
      <c r="AD22" s="73"/>
      <c r="AE22" s="160" t="e">
        <f t="shared" si="19"/>
        <v>#DIV/0!</v>
      </c>
      <c r="AF22" s="179">
        <v>12</v>
      </c>
      <c r="AG22" s="71">
        <v>3</v>
      </c>
      <c r="AH22" s="75">
        <f t="shared" si="20"/>
        <v>0.25</v>
      </c>
      <c r="AI22" s="71">
        <v>3</v>
      </c>
      <c r="AJ22" s="75">
        <f t="shared" si="21"/>
        <v>0.5</v>
      </c>
      <c r="AK22" s="71">
        <v>3</v>
      </c>
      <c r="AL22" s="75">
        <f t="shared" si="22"/>
        <v>0.75</v>
      </c>
      <c r="AM22" s="73">
        <v>3</v>
      </c>
      <c r="AN22" s="157">
        <f t="shared" si="23"/>
        <v>1</v>
      </c>
      <c r="AO22" s="179"/>
      <c r="AP22" s="71"/>
      <c r="AQ22" s="83" t="e">
        <f t="shared" si="24"/>
        <v>#DIV/0!</v>
      </c>
      <c r="AR22" s="71"/>
      <c r="AS22" s="83" t="e">
        <f t="shared" si="25"/>
        <v>#DIV/0!</v>
      </c>
      <c r="AT22" s="71"/>
      <c r="AU22" s="83" t="e">
        <f t="shared" si="26"/>
        <v>#DIV/0!</v>
      </c>
      <c r="AV22" s="73"/>
      <c r="AW22" s="150" t="e">
        <f t="shared" si="27"/>
        <v>#DIV/0!</v>
      </c>
    </row>
    <row r="23" spans="1:49" ht="78.75" x14ac:dyDescent="0.25">
      <c r="A23" s="151">
        <v>128</v>
      </c>
      <c r="B23" s="25" t="s">
        <v>468</v>
      </c>
      <c r="C23" s="12">
        <v>1</v>
      </c>
      <c r="D23" s="6" t="s">
        <v>469</v>
      </c>
      <c r="E23" s="6" t="s">
        <v>470</v>
      </c>
      <c r="F23" s="6" t="s">
        <v>464</v>
      </c>
      <c r="G23" s="8">
        <v>2023</v>
      </c>
      <c r="H23" s="13">
        <v>2024</v>
      </c>
      <c r="I23" s="9">
        <v>1000000</v>
      </c>
      <c r="J23" s="10"/>
      <c r="K23" s="67"/>
      <c r="L23" s="91" t="s">
        <v>648</v>
      </c>
      <c r="M23" s="225"/>
      <c r="N23" s="73">
        <v>4</v>
      </c>
      <c r="O23" s="73"/>
      <c r="P23" s="85">
        <f>+O23/N23</f>
        <v>0</v>
      </c>
      <c r="Q23" s="71"/>
      <c r="R23" s="85">
        <f>+(O23+Q23)/N23</f>
        <v>0</v>
      </c>
      <c r="S23" s="71"/>
      <c r="T23" s="85">
        <f>+(O23+Q23+S23)/N23</f>
        <v>0</v>
      </c>
      <c r="U23" s="73"/>
      <c r="V23" s="164">
        <f>+(O23+Q23+S23+U23)/N23</f>
        <v>0</v>
      </c>
      <c r="W23" s="179"/>
      <c r="X23" s="71"/>
      <c r="Y23" s="74" t="e">
        <f t="shared" ref="Y23:Y24" si="28">+X23/W23</f>
        <v>#DIV/0!</v>
      </c>
      <c r="Z23" s="71"/>
      <c r="AA23" s="74" t="e">
        <f t="shared" ref="AA23:AA24" si="29">+(X23+Z23)/W23</f>
        <v>#DIV/0!</v>
      </c>
      <c r="AB23" s="71"/>
      <c r="AC23" s="74" t="e">
        <f t="shared" ref="AC23:AC24" si="30">+(X23+Z23+AB23)/W23</f>
        <v>#DIV/0!</v>
      </c>
      <c r="AD23" s="73"/>
      <c r="AE23" s="160" t="e">
        <f t="shared" ref="AE23:AE24" si="31">+(X23+Z23+AB23+AD23)/W23</f>
        <v>#DIV/0!</v>
      </c>
      <c r="AF23" s="192">
        <v>1</v>
      </c>
      <c r="AG23" s="71"/>
      <c r="AH23" s="75">
        <f t="shared" ref="AH23:AH24" si="32">+AG23/AF23</f>
        <v>0</v>
      </c>
      <c r="AI23" s="71"/>
      <c r="AJ23" s="75">
        <f t="shared" ref="AJ23:AJ24" si="33">+(AG23+AI23)/AF23</f>
        <v>0</v>
      </c>
      <c r="AK23" s="81">
        <v>1</v>
      </c>
      <c r="AL23" s="75">
        <f t="shared" ref="AL23:AL24" si="34">+(AG23+AI23+AK23)/AF23</f>
        <v>1</v>
      </c>
      <c r="AM23" s="73"/>
      <c r="AN23" s="157">
        <f t="shared" ref="AN23:AN24" si="35">+(AG23+AI23+AK23+AM23)/AF23</f>
        <v>1</v>
      </c>
      <c r="AO23" s="179"/>
      <c r="AP23" s="71"/>
      <c r="AQ23" s="83" t="e">
        <f t="shared" si="24"/>
        <v>#DIV/0!</v>
      </c>
      <c r="AR23" s="71"/>
      <c r="AS23" s="83" t="e">
        <f t="shared" si="25"/>
        <v>#DIV/0!</v>
      </c>
      <c r="AT23" s="71"/>
      <c r="AU23" s="83" t="e">
        <f t="shared" si="26"/>
        <v>#DIV/0!</v>
      </c>
      <c r="AV23" s="73"/>
      <c r="AW23" s="150" t="e">
        <f t="shared" si="27"/>
        <v>#DIV/0!</v>
      </c>
    </row>
    <row r="24" spans="1:49" ht="63" x14ac:dyDescent="0.25">
      <c r="A24" s="151">
        <v>129</v>
      </c>
      <c r="B24" s="25" t="s">
        <v>666</v>
      </c>
      <c r="C24" s="12">
        <v>0.2</v>
      </c>
      <c r="D24" s="6" t="s">
        <v>471</v>
      </c>
      <c r="E24" s="6" t="s">
        <v>472</v>
      </c>
      <c r="F24" s="6" t="s">
        <v>464</v>
      </c>
      <c r="G24" s="8">
        <v>2023</v>
      </c>
      <c r="H24" s="13">
        <v>2024</v>
      </c>
      <c r="I24" s="9">
        <v>10000000</v>
      </c>
      <c r="J24" s="10"/>
      <c r="K24" s="67"/>
      <c r="L24" s="91" t="s">
        <v>591</v>
      </c>
      <c r="M24" s="225"/>
      <c r="N24" s="196"/>
      <c r="O24" s="81"/>
      <c r="P24" s="85" t="e">
        <f>+O24/N24</f>
        <v>#DIV/0!</v>
      </c>
      <c r="Q24" s="71"/>
      <c r="R24" s="85" t="e">
        <f>+(O24+Q24)/N24</f>
        <v>#DIV/0!</v>
      </c>
      <c r="S24" s="71"/>
      <c r="T24" s="85" t="e">
        <f>+(O24+Q24+S24)/N24</f>
        <v>#DIV/0!</v>
      </c>
      <c r="U24" s="73"/>
      <c r="V24" s="164" t="e">
        <f>+(O24+Q24+S24+U24)/N24</f>
        <v>#DIV/0!</v>
      </c>
      <c r="W24" s="179"/>
      <c r="X24" s="71"/>
      <c r="Y24" s="74" t="e">
        <f t="shared" si="28"/>
        <v>#DIV/0!</v>
      </c>
      <c r="Z24" s="71"/>
      <c r="AA24" s="74" t="e">
        <f t="shared" si="29"/>
        <v>#DIV/0!</v>
      </c>
      <c r="AB24" s="71"/>
      <c r="AC24" s="74" t="e">
        <f t="shared" si="30"/>
        <v>#DIV/0!</v>
      </c>
      <c r="AD24" s="73"/>
      <c r="AE24" s="160" t="e">
        <f t="shared" si="31"/>
        <v>#DIV/0!</v>
      </c>
      <c r="AF24" s="192">
        <v>0.2</v>
      </c>
      <c r="AG24" s="71"/>
      <c r="AH24" s="75">
        <f t="shared" si="32"/>
        <v>0</v>
      </c>
      <c r="AI24" s="71"/>
      <c r="AJ24" s="75">
        <f t="shared" si="33"/>
        <v>0</v>
      </c>
      <c r="AK24" s="81">
        <v>0.2</v>
      </c>
      <c r="AL24" s="75">
        <f t="shared" si="34"/>
        <v>1</v>
      </c>
      <c r="AM24" s="73"/>
      <c r="AN24" s="157">
        <f t="shared" si="35"/>
        <v>1</v>
      </c>
      <c r="AO24" s="179"/>
      <c r="AP24" s="71"/>
      <c r="AQ24" s="83" t="e">
        <f t="shared" si="24"/>
        <v>#DIV/0!</v>
      </c>
      <c r="AR24" s="71"/>
      <c r="AS24" s="83" t="e">
        <f t="shared" si="25"/>
        <v>#DIV/0!</v>
      </c>
      <c r="AT24" s="71"/>
      <c r="AU24" s="83" t="e">
        <f t="shared" si="26"/>
        <v>#DIV/0!</v>
      </c>
      <c r="AV24" s="73"/>
      <c r="AW24" s="150" t="e">
        <f t="shared" si="27"/>
        <v>#DIV/0!</v>
      </c>
    </row>
    <row r="25" spans="1:49" ht="16.5" thickBot="1" x14ac:dyDescent="0.3">
      <c r="A25" s="72"/>
      <c r="B25" s="37"/>
      <c r="C25" s="28"/>
      <c r="D25" s="28"/>
      <c r="E25" s="28"/>
      <c r="F25" s="28"/>
      <c r="G25" s="29"/>
      <c r="H25" s="30"/>
      <c r="I25" s="31"/>
      <c r="J25" s="41"/>
      <c r="M25" s="117"/>
    </row>
    <row r="26" spans="1:49" ht="16.5" customHeight="1" thickBot="1" x14ac:dyDescent="0.3">
      <c r="A26" s="435" t="s">
        <v>0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7"/>
      <c r="N26" s="539" t="s">
        <v>582</v>
      </c>
      <c r="O26" s="540"/>
      <c r="P26" s="540"/>
      <c r="Q26" s="540"/>
      <c r="R26" s="540"/>
      <c r="S26" s="540"/>
      <c r="T26" s="540"/>
      <c r="U26" s="540"/>
      <c r="V26" s="541"/>
      <c r="W26" s="542" t="s">
        <v>583</v>
      </c>
      <c r="X26" s="543"/>
      <c r="Y26" s="543"/>
      <c r="Z26" s="543"/>
      <c r="AA26" s="543"/>
      <c r="AB26" s="543"/>
      <c r="AC26" s="543"/>
      <c r="AD26" s="543"/>
      <c r="AE26" s="544"/>
      <c r="AF26" s="545" t="s">
        <v>584</v>
      </c>
      <c r="AG26" s="546"/>
      <c r="AH26" s="546"/>
      <c r="AI26" s="546"/>
      <c r="AJ26" s="546"/>
      <c r="AK26" s="546"/>
      <c r="AL26" s="546"/>
      <c r="AM26" s="546"/>
      <c r="AN26" s="547"/>
      <c r="AO26" s="548" t="s">
        <v>623</v>
      </c>
      <c r="AP26" s="549"/>
      <c r="AQ26" s="549"/>
      <c r="AR26" s="549"/>
      <c r="AS26" s="549"/>
      <c r="AT26" s="549"/>
      <c r="AU26" s="549"/>
      <c r="AV26" s="549"/>
      <c r="AW26" s="550"/>
    </row>
    <row r="27" spans="1:49" ht="16.5" customHeight="1" thickBot="1" x14ac:dyDescent="0.3">
      <c r="A27" s="435" t="s">
        <v>1</v>
      </c>
      <c r="B27" s="437"/>
      <c r="C27" s="435" t="s">
        <v>430</v>
      </c>
      <c r="D27" s="436"/>
      <c r="E27" s="436"/>
      <c r="F27" s="436"/>
      <c r="G27" s="436"/>
      <c r="H27" s="436"/>
      <c r="I27" s="436"/>
      <c r="J27" s="436"/>
      <c r="K27" s="436"/>
      <c r="L27" s="436"/>
      <c r="M27" s="437"/>
      <c r="N27" s="583" t="s">
        <v>581</v>
      </c>
      <c r="O27" s="554" t="s">
        <v>585</v>
      </c>
      <c r="P27" s="568" t="s">
        <v>574</v>
      </c>
      <c r="Q27" s="554" t="s">
        <v>586</v>
      </c>
      <c r="R27" s="568" t="s">
        <v>575</v>
      </c>
      <c r="S27" s="554" t="s">
        <v>587</v>
      </c>
      <c r="T27" s="568" t="s">
        <v>576</v>
      </c>
      <c r="U27" s="554" t="s">
        <v>588</v>
      </c>
      <c r="V27" s="571" t="s">
        <v>580</v>
      </c>
      <c r="W27" s="583" t="s">
        <v>581</v>
      </c>
      <c r="X27" s="586" t="s">
        <v>585</v>
      </c>
      <c r="Y27" s="589" t="s">
        <v>574</v>
      </c>
      <c r="Z27" s="586" t="s">
        <v>586</v>
      </c>
      <c r="AA27" s="589" t="s">
        <v>575</v>
      </c>
      <c r="AB27" s="586" t="s">
        <v>587</v>
      </c>
      <c r="AC27" s="589" t="s">
        <v>576</v>
      </c>
      <c r="AD27" s="586" t="s">
        <v>588</v>
      </c>
      <c r="AE27" s="592" t="s">
        <v>580</v>
      </c>
      <c r="AF27" s="551" t="s">
        <v>581</v>
      </c>
      <c r="AG27" s="554" t="s">
        <v>585</v>
      </c>
      <c r="AH27" s="577" t="s">
        <v>574</v>
      </c>
      <c r="AI27" s="554" t="s">
        <v>586</v>
      </c>
      <c r="AJ27" s="577" t="s">
        <v>575</v>
      </c>
      <c r="AK27" s="554" t="s">
        <v>587</v>
      </c>
      <c r="AL27" s="577" t="s">
        <v>576</v>
      </c>
      <c r="AM27" s="554" t="s">
        <v>588</v>
      </c>
      <c r="AN27" s="580" t="s">
        <v>580</v>
      </c>
      <c r="AO27" s="551" t="s">
        <v>581</v>
      </c>
      <c r="AP27" s="554" t="s">
        <v>585</v>
      </c>
      <c r="AQ27" s="557" t="s">
        <v>574</v>
      </c>
      <c r="AR27" s="554" t="s">
        <v>586</v>
      </c>
      <c r="AS27" s="557" t="s">
        <v>575</v>
      </c>
      <c r="AT27" s="554" t="s">
        <v>587</v>
      </c>
      <c r="AU27" s="557" t="s">
        <v>576</v>
      </c>
      <c r="AV27" s="554" t="s">
        <v>588</v>
      </c>
      <c r="AW27" s="574" t="s">
        <v>580</v>
      </c>
    </row>
    <row r="28" spans="1:49" ht="16.5" customHeight="1" thickBot="1" x14ac:dyDescent="0.3">
      <c r="A28" s="435" t="s">
        <v>3</v>
      </c>
      <c r="B28" s="437"/>
      <c r="C28" s="435" t="s">
        <v>431</v>
      </c>
      <c r="D28" s="436"/>
      <c r="E28" s="436"/>
      <c r="F28" s="436"/>
      <c r="G28" s="436"/>
      <c r="H28" s="436"/>
      <c r="I28" s="436"/>
      <c r="J28" s="436"/>
      <c r="K28" s="436"/>
      <c r="L28" s="436"/>
      <c r="M28" s="437"/>
      <c r="N28" s="584"/>
      <c r="O28" s="555"/>
      <c r="P28" s="569"/>
      <c r="Q28" s="555"/>
      <c r="R28" s="569"/>
      <c r="S28" s="555"/>
      <c r="T28" s="569"/>
      <c r="U28" s="555"/>
      <c r="V28" s="572"/>
      <c r="W28" s="584"/>
      <c r="X28" s="587"/>
      <c r="Y28" s="590"/>
      <c r="Z28" s="587"/>
      <c r="AA28" s="590"/>
      <c r="AB28" s="587"/>
      <c r="AC28" s="590"/>
      <c r="AD28" s="587"/>
      <c r="AE28" s="593"/>
      <c r="AF28" s="552"/>
      <c r="AG28" s="555"/>
      <c r="AH28" s="578"/>
      <c r="AI28" s="555"/>
      <c r="AJ28" s="578"/>
      <c r="AK28" s="555"/>
      <c r="AL28" s="578"/>
      <c r="AM28" s="555"/>
      <c r="AN28" s="581"/>
      <c r="AO28" s="552"/>
      <c r="AP28" s="555"/>
      <c r="AQ28" s="558"/>
      <c r="AR28" s="555"/>
      <c r="AS28" s="558"/>
      <c r="AT28" s="555"/>
      <c r="AU28" s="558"/>
      <c r="AV28" s="555"/>
      <c r="AW28" s="575"/>
    </row>
    <row r="29" spans="1:49" ht="16.5" customHeight="1" thickBot="1" x14ac:dyDescent="0.3">
      <c r="A29" s="435" t="s">
        <v>5</v>
      </c>
      <c r="B29" s="437"/>
      <c r="C29" s="438" t="s">
        <v>473</v>
      </c>
      <c r="D29" s="439"/>
      <c r="E29" s="439"/>
      <c r="F29" s="439"/>
      <c r="G29" s="439"/>
      <c r="H29" s="439"/>
      <c r="I29" s="439"/>
      <c r="J29" s="440"/>
      <c r="K29" s="61" t="s">
        <v>7</v>
      </c>
      <c r="L29" s="432" t="s">
        <v>589</v>
      </c>
      <c r="M29" s="432" t="s">
        <v>652</v>
      </c>
      <c r="N29" s="584"/>
      <c r="O29" s="555"/>
      <c r="P29" s="569"/>
      <c r="Q29" s="555"/>
      <c r="R29" s="569"/>
      <c r="S29" s="555"/>
      <c r="T29" s="569"/>
      <c r="U29" s="555"/>
      <c r="V29" s="572"/>
      <c r="W29" s="584"/>
      <c r="X29" s="587"/>
      <c r="Y29" s="590"/>
      <c r="Z29" s="587"/>
      <c r="AA29" s="590"/>
      <c r="AB29" s="587"/>
      <c r="AC29" s="590"/>
      <c r="AD29" s="587"/>
      <c r="AE29" s="593"/>
      <c r="AF29" s="552"/>
      <c r="AG29" s="555"/>
      <c r="AH29" s="578"/>
      <c r="AI29" s="555"/>
      <c r="AJ29" s="578"/>
      <c r="AK29" s="555"/>
      <c r="AL29" s="578"/>
      <c r="AM29" s="555"/>
      <c r="AN29" s="581"/>
      <c r="AO29" s="552"/>
      <c r="AP29" s="555"/>
      <c r="AQ29" s="558"/>
      <c r="AR29" s="555"/>
      <c r="AS29" s="558"/>
      <c r="AT29" s="555"/>
      <c r="AU29" s="558"/>
      <c r="AV29" s="555"/>
      <c r="AW29" s="575"/>
    </row>
    <row r="30" spans="1:49" ht="16.5" customHeight="1" thickBot="1" x14ac:dyDescent="0.3">
      <c r="A30" s="430" t="s">
        <v>651</v>
      </c>
      <c r="B30" s="432" t="s">
        <v>8</v>
      </c>
      <c r="C30" s="432" t="s">
        <v>9</v>
      </c>
      <c r="D30" s="432" t="s">
        <v>10</v>
      </c>
      <c r="E30" s="432" t="s">
        <v>11</v>
      </c>
      <c r="F30" s="432" t="s">
        <v>12</v>
      </c>
      <c r="G30" s="61" t="s">
        <v>13</v>
      </c>
      <c r="H30" s="60"/>
      <c r="I30" s="62" t="s">
        <v>14</v>
      </c>
      <c r="J30" s="60"/>
      <c r="K30" s="441" t="s">
        <v>15</v>
      </c>
      <c r="L30" s="433"/>
      <c r="M30" s="433"/>
      <c r="N30" s="584"/>
      <c r="O30" s="555"/>
      <c r="P30" s="569"/>
      <c r="Q30" s="555"/>
      <c r="R30" s="569"/>
      <c r="S30" s="555"/>
      <c r="T30" s="569"/>
      <c r="U30" s="555"/>
      <c r="V30" s="572"/>
      <c r="W30" s="584"/>
      <c r="X30" s="587"/>
      <c r="Y30" s="590"/>
      <c r="Z30" s="587"/>
      <c r="AA30" s="590"/>
      <c r="AB30" s="587"/>
      <c r="AC30" s="590"/>
      <c r="AD30" s="587"/>
      <c r="AE30" s="593"/>
      <c r="AF30" s="552"/>
      <c r="AG30" s="555"/>
      <c r="AH30" s="578"/>
      <c r="AI30" s="555"/>
      <c r="AJ30" s="578"/>
      <c r="AK30" s="555"/>
      <c r="AL30" s="578"/>
      <c r="AM30" s="555"/>
      <c r="AN30" s="581"/>
      <c r="AO30" s="552"/>
      <c r="AP30" s="555"/>
      <c r="AQ30" s="558"/>
      <c r="AR30" s="555"/>
      <c r="AS30" s="558"/>
      <c r="AT30" s="555"/>
      <c r="AU30" s="558"/>
      <c r="AV30" s="555"/>
      <c r="AW30" s="575"/>
    </row>
    <row r="31" spans="1:49" ht="16.5" thickBot="1" x14ac:dyDescent="0.3">
      <c r="A31" s="431"/>
      <c r="B31" s="434"/>
      <c r="C31" s="434"/>
      <c r="D31" s="434"/>
      <c r="E31" s="434"/>
      <c r="F31" s="434"/>
      <c r="G31" s="124" t="s">
        <v>16</v>
      </c>
      <c r="H31" s="124" t="s">
        <v>17</v>
      </c>
      <c r="I31" s="124" t="s">
        <v>18</v>
      </c>
      <c r="J31" s="124" t="s">
        <v>19</v>
      </c>
      <c r="K31" s="442"/>
      <c r="L31" s="434"/>
      <c r="M31" s="434"/>
      <c r="N31" s="585"/>
      <c r="O31" s="556"/>
      <c r="P31" s="570"/>
      <c r="Q31" s="556"/>
      <c r="R31" s="570"/>
      <c r="S31" s="556"/>
      <c r="T31" s="570"/>
      <c r="U31" s="556"/>
      <c r="V31" s="573"/>
      <c r="W31" s="585"/>
      <c r="X31" s="588"/>
      <c r="Y31" s="591"/>
      <c r="Z31" s="588"/>
      <c r="AA31" s="591"/>
      <c r="AB31" s="588"/>
      <c r="AC31" s="591"/>
      <c r="AD31" s="588"/>
      <c r="AE31" s="594"/>
      <c r="AF31" s="553"/>
      <c r="AG31" s="556"/>
      <c r="AH31" s="579"/>
      <c r="AI31" s="556"/>
      <c r="AJ31" s="579"/>
      <c r="AK31" s="556"/>
      <c r="AL31" s="579"/>
      <c r="AM31" s="556"/>
      <c r="AN31" s="582"/>
      <c r="AO31" s="553"/>
      <c r="AP31" s="556"/>
      <c r="AQ31" s="559"/>
      <c r="AR31" s="556"/>
      <c r="AS31" s="559"/>
      <c r="AT31" s="556"/>
      <c r="AU31" s="559"/>
      <c r="AV31" s="556"/>
      <c r="AW31" s="576"/>
    </row>
    <row r="32" spans="1:49" ht="63" x14ac:dyDescent="0.25">
      <c r="A32" s="148">
        <v>130</v>
      </c>
      <c r="B32" s="197" t="s">
        <v>474</v>
      </c>
      <c r="C32" s="197" t="s">
        <v>475</v>
      </c>
      <c r="D32" s="197" t="s">
        <v>476</v>
      </c>
      <c r="E32" s="197" t="s">
        <v>477</v>
      </c>
      <c r="F32" s="197" t="s">
        <v>478</v>
      </c>
      <c r="G32" s="129">
        <v>2023</v>
      </c>
      <c r="H32" s="211">
        <v>2024</v>
      </c>
      <c r="I32" s="199">
        <v>4500000</v>
      </c>
      <c r="J32" s="200" t="s">
        <v>479</v>
      </c>
      <c r="K32" s="201"/>
      <c r="L32" s="275" t="s">
        <v>594</v>
      </c>
      <c r="M32" s="224"/>
      <c r="N32" s="148">
        <v>1</v>
      </c>
      <c r="O32" s="131">
        <v>0</v>
      </c>
      <c r="P32" s="130">
        <f t="shared" ref="P32:P37" si="36">+O32/N32</f>
        <v>0</v>
      </c>
      <c r="Q32" s="129"/>
      <c r="R32" s="130">
        <f>+(O32+Q32)/N32</f>
        <v>0</v>
      </c>
      <c r="S32" s="129"/>
      <c r="T32" s="130">
        <f>+(O32+Q32+S32)/N32</f>
        <v>0</v>
      </c>
      <c r="U32" s="131"/>
      <c r="V32" s="132">
        <f>+(O32+Q32+S32+U32)/N32</f>
        <v>0</v>
      </c>
      <c r="W32" s="128"/>
      <c r="X32" s="129"/>
      <c r="Y32" s="137" t="e">
        <f t="shared" ref="Y32:Y37" si="37">+X32/W32</f>
        <v>#DIV/0!</v>
      </c>
      <c r="Z32" s="129"/>
      <c r="AA32" s="137" t="e">
        <f t="shared" ref="AA32:AA37" si="38">+(X32+Z32)/W32</f>
        <v>#DIV/0!</v>
      </c>
      <c r="AB32" s="129"/>
      <c r="AC32" s="137" t="e">
        <f t="shared" ref="AC32:AC37" si="39">+(X32+Z32+AB32)/W32</f>
        <v>#DIV/0!</v>
      </c>
      <c r="AD32" s="131"/>
      <c r="AE32" s="139" t="e">
        <f t="shared" ref="AE32:AE37" si="40">+(X32+Z32+AB32+AD32)/W32</f>
        <v>#DIV/0!</v>
      </c>
      <c r="AF32" s="128">
        <v>1</v>
      </c>
      <c r="AG32" s="129"/>
      <c r="AH32" s="141">
        <f t="shared" ref="AH32:AH37" si="41">+AG32/AF32</f>
        <v>0</v>
      </c>
      <c r="AI32" s="129">
        <v>1</v>
      </c>
      <c r="AJ32" s="141">
        <f t="shared" ref="AJ32:AJ37" si="42">+(AG32+AI32)/AF32</f>
        <v>1</v>
      </c>
      <c r="AK32" s="129"/>
      <c r="AL32" s="141">
        <f t="shared" ref="AL32:AL37" si="43">+(AG32+AI32+AK32)/AF32</f>
        <v>1</v>
      </c>
      <c r="AM32" s="131"/>
      <c r="AN32" s="142">
        <f t="shared" ref="AN32:AN37" si="44">+(AG32+AI32+AK32+AM32)/AF32</f>
        <v>1</v>
      </c>
      <c r="AO32" s="128"/>
      <c r="AP32" s="129"/>
      <c r="AQ32" s="144" t="e">
        <f t="shared" ref="AQ32:AQ37" si="45">+AP32/AO32</f>
        <v>#DIV/0!</v>
      </c>
      <c r="AR32" s="129"/>
      <c r="AS32" s="144" t="e">
        <f t="shared" ref="AS32:AS37" si="46">+(AP32+AR32)/AO32</f>
        <v>#DIV/0!</v>
      </c>
      <c r="AT32" s="129"/>
      <c r="AU32" s="144" t="e">
        <f t="shared" ref="AU32:AU37" si="47">+(AP32+AR32+AT32)/AO32</f>
        <v>#DIV/0!</v>
      </c>
      <c r="AV32" s="131"/>
      <c r="AW32" s="145" t="e">
        <f t="shared" ref="AW32:AW37" si="48">+(AP32+AR32+AT32+AV32)/AO32</f>
        <v>#DIV/0!</v>
      </c>
    </row>
    <row r="33" spans="1:49" ht="79.5" thickBot="1" x14ac:dyDescent="0.3">
      <c r="A33" s="151">
        <v>131</v>
      </c>
      <c r="B33" s="6" t="s">
        <v>480</v>
      </c>
      <c r="C33" s="6" t="s">
        <v>481</v>
      </c>
      <c r="D33" s="6" t="s">
        <v>482</v>
      </c>
      <c r="E33" s="6" t="s">
        <v>483</v>
      </c>
      <c r="F33" s="6" t="s">
        <v>484</v>
      </c>
      <c r="G33" s="8">
        <v>2023</v>
      </c>
      <c r="H33" s="13">
        <v>2024</v>
      </c>
      <c r="I33" s="9"/>
      <c r="J33" s="10"/>
      <c r="K33" s="67"/>
      <c r="L33" s="91" t="s">
        <v>602</v>
      </c>
      <c r="M33" s="225"/>
      <c r="N33" s="168">
        <v>48</v>
      </c>
      <c r="O33" s="73">
        <v>0</v>
      </c>
      <c r="P33" s="85">
        <f t="shared" si="36"/>
        <v>0</v>
      </c>
      <c r="Q33" s="71"/>
      <c r="R33" s="85">
        <f>+(O33+Q33)/N33</f>
        <v>0</v>
      </c>
      <c r="S33" s="71"/>
      <c r="T33" s="85">
        <f>+(O33+Q33+S33)/N33</f>
        <v>0</v>
      </c>
      <c r="U33" s="73"/>
      <c r="V33" s="164">
        <f>+(O33+Q33+S33+U33)/N33</f>
        <v>0</v>
      </c>
      <c r="W33" s="179"/>
      <c r="X33" s="71"/>
      <c r="Y33" s="74" t="e">
        <f t="shared" si="37"/>
        <v>#DIV/0!</v>
      </c>
      <c r="Z33" s="71"/>
      <c r="AA33" s="74" t="e">
        <f t="shared" si="38"/>
        <v>#DIV/0!</v>
      </c>
      <c r="AB33" s="71"/>
      <c r="AC33" s="74" t="e">
        <f t="shared" si="39"/>
        <v>#DIV/0!</v>
      </c>
      <c r="AD33" s="73"/>
      <c r="AE33" s="160" t="e">
        <f t="shared" si="40"/>
        <v>#DIV/0!</v>
      </c>
      <c r="AF33" s="179">
        <v>48</v>
      </c>
      <c r="AG33" s="71"/>
      <c r="AH33" s="75">
        <f t="shared" si="41"/>
        <v>0</v>
      </c>
      <c r="AI33" s="71"/>
      <c r="AJ33" s="75">
        <f t="shared" si="42"/>
        <v>0</v>
      </c>
      <c r="AK33" s="71">
        <v>36</v>
      </c>
      <c r="AL33" s="75">
        <f t="shared" si="43"/>
        <v>0.75</v>
      </c>
      <c r="AM33" s="73">
        <v>12</v>
      </c>
      <c r="AN33" s="157">
        <f t="shared" si="44"/>
        <v>1</v>
      </c>
      <c r="AO33" s="179"/>
      <c r="AP33" s="71"/>
      <c r="AQ33" s="83" t="e">
        <f t="shared" si="45"/>
        <v>#DIV/0!</v>
      </c>
      <c r="AR33" s="71"/>
      <c r="AS33" s="83" t="e">
        <f t="shared" si="46"/>
        <v>#DIV/0!</v>
      </c>
      <c r="AT33" s="71"/>
      <c r="AU33" s="83" t="e">
        <f t="shared" si="47"/>
        <v>#DIV/0!</v>
      </c>
      <c r="AV33" s="73"/>
      <c r="AW33" s="150" t="e">
        <f t="shared" si="48"/>
        <v>#DIV/0!</v>
      </c>
    </row>
    <row r="34" spans="1:49" ht="60" x14ac:dyDescent="0.25">
      <c r="A34" s="148">
        <v>132</v>
      </c>
      <c r="B34" s="6" t="s">
        <v>485</v>
      </c>
      <c r="C34" s="6" t="s">
        <v>486</v>
      </c>
      <c r="D34" s="6" t="s">
        <v>487</v>
      </c>
      <c r="E34" s="6" t="s">
        <v>488</v>
      </c>
      <c r="F34" s="6" t="s">
        <v>489</v>
      </c>
      <c r="G34" s="8">
        <v>2023</v>
      </c>
      <c r="H34" s="13">
        <v>2024</v>
      </c>
      <c r="I34" s="9"/>
      <c r="J34" s="10" t="s">
        <v>490</v>
      </c>
      <c r="K34" s="67"/>
      <c r="L34" s="91" t="s">
        <v>614</v>
      </c>
      <c r="M34" s="225"/>
      <c r="N34" s="196"/>
      <c r="O34" s="73"/>
      <c r="P34" s="85" t="e">
        <f t="shared" si="36"/>
        <v>#DIV/0!</v>
      </c>
      <c r="Q34" s="71"/>
      <c r="R34" s="85" t="e">
        <f>+Q34/N34</f>
        <v>#DIV/0!</v>
      </c>
      <c r="S34" s="71"/>
      <c r="T34" s="85" t="e">
        <f>+S34/N34</f>
        <v>#DIV/0!</v>
      </c>
      <c r="U34" s="73"/>
      <c r="V34" s="164" t="e">
        <f>+U34/N34</f>
        <v>#DIV/0!</v>
      </c>
      <c r="W34" s="179"/>
      <c r="X34" s="71"/>
      <c r="Y34" s="74" t="e">
        <f t="shared" si="37"/>
        <v>#DIV/0!</v>
      </c>
      <c r="Z34" s="71"/>
      <c r="AA34" s="74" t="e">
        <f t="shared" si="38"/>
        <v>#DIV/0!</v>
      </c>
      <c r="AB34" s="71"/>
      <c r="AC34" s="74" t="e">
        <f t="shared" si="39"/>
        <v>#DIV/0!</v>
      </c>
      <c r="AD34" s="73"/>
      <c r="AE34" s="160" t="e">
        <f t="shared" si="40"/>
        <v>#DIV/0!</v>
      </c>
      <c r="AF34" s="192">
        <v>1</v>
      </c>
      <c r="AG34" s="71"/>
      <c r="AH34" s="75">
        <f t="shared" si="41"/>
        <v>0</v>
      </c>
      <c r="AI34" s="71"/>
      <c r="AJ34" s="75">
        <f t="shared" si="42"/>
        <v>0</v>
      </c>
      <c r="AK34" s="81">
        <v>1</v>
      </c>
      <c r="AL34" s="75">
        <f t="shared" si="43"/>
        <v>1</v>
      </c>
      <c r="AM34" s="73"/>
      <c r="AN34" s="157">
        <f t="shared" si="44"/>
        <v>1</v>
      </c>
      <c r="AO34" s="179"/>
      <c r="AP34" s="71"/>
      <c r="AQ34" s="83" t="e">
        <f t="shared" si="45"/>
        <v>#DIV/0!</v>
      </c>
      <c r="AR34" s="71"/>
      <c r="AS34" s="83" t="e">
        <f t="shared" si="46"/>
        <v>#DIV/0!</v>
      </c>
      <c r="AT34" s="71"/>
      <c r="AU34" s="83" t="e">
        <f t="shared" si="47"/>
        <v>#DIV/0!</v>
      </c>
      <c r="AV34" s="73"/>
      <c r="AW34" s="150" t="e">
        <f t="shared" si="48"/>
        <v>#DIV/0!</v>
      </c>
    </row>
    <row r="35" spans="1:49" ht="63.75" thickBot="1" x14ac:dyDescent="0.3">
      <c r="A35" s="151">
        <v>133</v>
      </c>
      <c r="B35" s="6" t="s">
        <v>491</v>
      </c>
      <c r="C35" s="6" t="s">
        <v>475</v>
      </c>
      <c r="D35" s="6" t="s">
        <v>492</v>
      </c>
      <c r="E35" s="6" t="s">
        <v>493</v>
      </c>
      <c r="F35" s="6" t="s">
        <v>478</v>
      </c>
      <c r="G35" s="8">
        <v>2023</v>
      </c>
      <c r="H35" s="13">
        <v>2024</v>
      </c>
      <c r="I35" s="9">
        <v>2000000</v>
      </c>
      <c r="J35" s="10" t="s">
        <v>494</v>
      </c>
      <c r="K35" s="67"/>
      <c r="L35" s="91" t="s">
        <v>613</v>
      </c>
      <c r="M35" s="225"/>
      <c r="N35" s="168">
        <v>1</v>
      </c>
      <c r="O35" s="73"/>
      <c r="P35" s="85">
        <f t="shared" si="36"/>
        <v>0</v>
      </c>
      <c r="Q35" s="71"/>
      <c r="R35" s="85">
        <f>+(O35+Q35)/N35</f>
        <v>0</v>
      </c>
      <c r="S35" s="71"/>
      <c r="T35" s="85">
        <f>+(O35+Q35+S35)/N35</f>
        <v>0</v>
      </c>
      <c r="U35" s="73"/>
      <c r="V35" s="164">
        <f>+(O35+Q35+S35+U35)/N35</f>
        <v>0</v>
      </c>
      <c r="W35" s="179"/>
      <c r="X35" s="71"/>
      <c r="Y35" s="74" t="e">
        <f t="shared" si="37"/>
        <v>#DIV/0!</v>
      </c>
      <c r="Z35" s="71"/>
      <c r="AA35" s="74" t="e">
        <f t="shared" si="38"/>
        <v>#DIV/0!</v>
      </c>
      <c r="AB35" s="71"/>
      <c r="AC35" s="74" t="e">
        <f t="shared" si="39"/>
        <v>#DIV/0!</v>
      </c>
      <c r="AD35" s="73"/>
      <c r="AE35" s="160" t="e">
        <f t="shared" si="40"/>
        <v>#DIV/0!</v>
      </c>
      <c r="AF35" s="179">
        <v>1</v>
      </c>
      <c r="AG35" s="71">
        <v>1</v>
      </c>
      <c r="AH35" s="75">
        <f t="shared" si="41"/>
        <v>1</v>
      </c>
      <c r="AI35" s="71"/>
      <c r="AJ35" s="75">
        <f t="shared" si="42"/>
        <v>1</v>
      </c>
      <c r="AK35" s="71"/>
      <c r="AL35" s="75">
        <f t="shared" si="43"/>
        <v>1</v>
      </c>
      <c r="AM35" s="73"/>
      <c r="AN35" s="157">
        <f t="shared" si="44"/>
        <v>1</v>
      </c>
      <c r="AO35" s="179"/>
      <c r="AP35" s="71"/>
      <c r="AQ35" s="83" t="e">
        <f t="shared" si="45"/>
        <v>#DIV/0!</v>
      </c>
      <c r="AR35" s="71"/>
      <c r="AS35" s="83" t="e">
        <f t="shared" si="46"/>
        <v>#DIV/0!</v>
      </c>
      <c r="AT35" s="71"/>
      <c r="AU35" s="83" t="e">
        <f t="shared" si="47"/>
        <v>#DIV/0!</v>
      </c>
      <c r="AV35" s="73"/>
      <c r="AW35" s="150" t="e">
        <f t="shared" si="48"/>
        <v>#DIV/0!</v>
      </c>
    </row>
    <row r="36" spans="1:49" ht="47.25" x14ac:dyDescent="0.25">
      <c r="A36" s="148">
        <v>134</v>
      </c>
      <c r="B36" s="6" t="s">
        <v>495</v>
      </c>
      <c r="C36" s="6" t="s">
        <v>496</v>
      </c>
      <c r="D36" s="6" t="s">
        <v>497</v>
      </c>
      <c r="E36" s="6" t="s">
        <v>498</v>
      </c>
      <c r="F36" s="6" t="s">
        <v>499</v>
      </c>
      <c r="G36" s="8">
        <v>2023</v>
      </c>
      <c r="H36" s="13">
        <v>2024</v>
      </c>
      <c r="I36" s="9"/>
      <c r="J36" s="10"/>
      <c r="K36" s="67"/>
      <c r="L36" s="91" t="s">
        <v>499</v>
      </c>
      <c r="M36" s="225"/>
      <c r="N36" s="196"/>
      <c r="O36" s="81"/>
      <c r="P36" s="85" t="e">
        <f t="shared" si="36"/>
        <v>#DIV/0!</v>
      </c>
      <c r="Q36" s="71"/>
      <c r="R36" s="85" t="e">
        <f>+(O36+Q36)/N36</f>
        <v>#DIV/0!</v>
      </c>
      <c r="S36" s="71"/>
      <c r="T36" s="85" t="e">
        <f>+(O36+Q36+S36)/N36</f>
        <v>#DIV/0!</v>
      </c>
      <c r="U36" s="73"/>
      <c r="V36" s="164" t="e">
        <f>+(O36+Q36+S36+U36)/N36</f>
        <v>#DIV/0!</v>
      </c>
      <c r="W36" s="179"/>
      <c r="X36" s="71"/>
      <c r="Y36" s="74" t="e">
        <f t="shared" si="37"/>
        <v>#DIV/0!</v>
      </c>
      <c r="Z36" s="71"/>
      <c r="AA36" s="74" t="e">
        <f t="shared" si="38"/>
        <v>#DIV/0!</v>
      </c>
      <c r="AB36" s="71"/>
      <c r="AC36" s="74" t="e">
        <f t="shared" si="39"/>
        <v>#DIV/0!</v>
      </c>
      <c r="AD36" s="73"/>
      <c r="AE36" s="160" t="e">
        <f t="shared" si="40"/>
        <v>#DIV/0!</v>
      </c>
      <c r="AF36" s="179">
        <v>12</v>
      </c>
      <c r="AG36" s="71">
        <v>3</v>
      </c>
      <c r="AH36" s="75">
        <f t="shared" si="41"/>
        <v>0.25</v>
      </c>
      <c r="AI36" s="71">
        <v>3</v>
      </c>
      <c r="AJ36" s="75">
        <f t="shared" si="42"/>
        <v>0.5</v>
      </c>
      <c r="AK36" s="71">
        <v>3</v>
      </c>
      <c r="AL36" s="75">
        <f t="shared" si="43"/>
        <v>0.75</v>
      </c>
      <c r="AM36" s="73">
        <v>3</v>
      </c>
      <c r="AN36" s="157">
        <f t="shared" si="44"/>
        <v>1</v>
      </c>
      <c r="AO36" s="179"/>
      <c r="AP36" s="71"/>
      <c r="AQ36" s="83" t="e">
        <f t="shared" si="45"/>
        <v>#DIV/0!</v>
      </c>
      <c r="AR36" s="71"/>
      <c r="AS36" s="83" t="e">
        <f t="shared" si="46"/>
        <v>#DIV/0!</v>
      </c>
      <c r="AT36" s="71"/>
      <c r="AU36" s="83" t="e">
        <f t="shared" si="47"/>
        <v>#DIV/0!</v>
      </c>
      <c r="AV36" s="73"/>
      <c r="AW36" s="150" t="e">
        <f t="shared" si="48"/>
        <v>#DIV/0!</v>
      </c>
    </row>
    <row r="37" spans="1:49" ht="95.25" thickBot="1" x14ac:dyDescent="0.3">
      <c r="A37" s="151">
        <v>135</v>
      </c>
      <c r="B37" s="203" t="s">
        <v>500</v>
      </c>
      <c r="C37" s="203" t="s">
        <v>501</v>
      </c>
      <c r="D37" s="203" t="s">
        <v>502</v>
      </c>
      <c r="E37" s="203" t="s">
        <v>503</v>
      </c>
      <c r="F37" s="203" t="s">
        <v>504</v>
      </c>
      <c r="G37" s="205">
        <v>2023</v>
      </c>
      <c r="H37" s="214">
        <v>2024</v>
      </c>
      <c r="I37" s="206">
        <v>4000000</v>
      </c>
      <c r="J37" s="207" t="s">
        <v>505</v>
      </c>
      <c r="K37" s="208"/>
      <c r="L37" s="276" t="s">
        <v>617</v>
      </c>
      <c r="M37" s="226"/>
      <c r="N37" s="153">
        <v>12</v>
      </c>
      <c r="O37" s="153">
        <v>3</v>
      </c>
      <c r="P37" s="166">
        <f t="shared" si="36"/>
        <v>0.25</v>
      </c>
      <c r="Q37" s="153">
        <v>3</v>
      </c>
      <c r="R37" s="166">
        <f>+(O37+Q37)/N37</f>
        <v>0.5</v>
      </c>
      <c r="S37" s="153">
        <v>3</v>
      </c>
      <c r="T37" s="166">
        <f>+(O37+Q37+S37)/N37</f>
        <v>0.75</v>
      </c>
      <c r="U37" s="155">
        <v>3</v>
      </c>
      <c r="V37" s="167">
        <f>+(O37+Q37+S37+U37)/N37</f>
        <v>1</v>
      </c>
      <c r="W37" s="193"/>
      <c r="X37" s="153"/>
      <c r="Y37" s="161" t="e">
        <f t="shared" si="37"/>
        <v>#DIV/0!</v>
      </c>
      <c r="Z37" s="153"/>
      <c r="AA37" s="161" t="e">
        <f t="shared" si="38"/>
        <v>#DIV/0!</v>
      </c>
      <c r="AB37" s="153"/>
      <c r="AC37" s="161" t="e">
        <f t="shared" si="39"/>
        <v>#DIV/0!</v>
      </c>
      <c r="AD37" s="155"/>
      <c r="AE37" s="162" t="e">
        <f t="shared" si="40"/>
        <v>#DIV/0!</v>
      </c>
      <c r="AF37" s="321">
        <v>1</v>
      </c>
      <c r="AG37" s="153"/>
      <c r="AH37" s="158">
        <f t="shared" si="41"/>
        <v>0</v>
      </c>
      <c r="AI37" s="153"/>
      <c r="AJ37" s="158">
        <f t="shared" si="42"/>
        <v>0</v>
      </c>
      <c r="AK37" s="238">
        <v>1</v>
      </c>
      <c r="AL37" s="158">
        <f t="shared" si="43"/>
        <v>1</v>
      </c>
      <c r="AM37" s="155"/>
      <c r="AN37" s="159">
        <f t="shared" si="44"/>
        <v>1</v>
      </c>
      <c r="AO37" s="193"/>
      <c r="AP37" s="153"/>
      <c r="AQ37" s="154" t="e">
        <f t="shared" si="45"/>
        <v>#DIV/0!</v>
      </c>
      <c r="AR37" s="153"/>
      <c r="AS37" s="154" t="e">
        <f t="shared" si="46"/>
        <v>#DIV/0!</v>
      </c>
      <c r="AT37" s="153"/>
      <c r="AU37" s="154" t="e">
        <f t="shared" si="47"/>
        <v>#DIV/0!</v>
      </c>
      <c r="AV37" s="155"/>
      <c r="AW37" s="156" t="e">
        <f t="shared" si="48"/>
        <v>#DIV/0!</v>
      </c>
    </row>
    <row r="38" spans="1:49" ht="16.5" thickBot="1" x14ac:dyDescent="0.3">
      <c r="A38" s="72"/>
      <c r="B38" s="28"/>
      <c r="C38" s="28"/>
      <c r="D38" s="28"/>
      <c r="E38" s="28"/>
      <c r="F38" s="28"/>
      <c r="G38" s="29"/>
      <c r="H38" s="30"/>
      <c r="I38" s="31"/>
      <c r="J38" s="31"/>
      <c r="M38" s="117"/>
    </row>
    <row r="39" spans="1:49" ht="16.5" customHeight="1" thickBot="1" x14ac:dyDescent="0.3">
      <c r="A39" s="435" t="s">
        <v>0</v>
      </c>
      <c r="B39" s="436"/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7"/>
      <c r="N39" s="539" t="s">
        <v>582</v>
      </c>
      <c r="O39" s="540"/>
      <c r="P39" s="540"/>
      <c r="Q39" s="540"/>
      <c r="R39" s="540"/>
      <c r="S39" s="540"/>
      <c r="T39" s="540"/>
      <c r="U39" s="540"/>
      <c r="V39" s="541"/>
      <c r="W39" s="542" t="s">
        <v>583</v>
      </c>
      <c r="X39" s="543"/>
      <c r="Y39" s="543"/>
      <c r="Z39" s="543"/>
      <c r="AA39" s="543"/>
      <c r="AB39" s="543"/>
      <c r="AC39" s="543"/>
      <c r="AD39" s="543"/>
      <c r="AE39" s="544"/>
      <c r="AF39" s="545" t="s">
        <v>584</v>
      </c>
      <c r="AG39" s="546"/>
      <c r="AH39" s="546"/>
      <c r="AI39" s="546"/>
      <c r="AJ39" s="546"/>
      <c r="AK39" s="546"/>
      <c r="AL39" s="546"/>
      <c r="AM39" s="546"/>
      <c r="AN39" s="547"/>
      <c r="AO39" s="548" t="s">
        <v>623</v>
      </c>
      <c r="AP39" s="549"/>
      <c r="AQ39" s="549"/>
      <c r="AR39" s="549"/>
      <c r="AS39" s="549"/>
      <c r="AT39" s="549"/>
      <c r="AU39" s="549"/>
      <c r="AV39" s="549"/>
      <c r="AW39" s="550"/>
    </row>
    <row r="40" spans="1:49" ht="16.5" customHeight="1" thickBot="1" x14ac:dyDescent="0.3">
      <c r="A40" s="435" t="s">
        <v>1</v>
      </c>
      <c r="B40" s="437"/>
      <c r="C40" s="435" t="s">
        <v>430</v>
      </c>
      <c r="D40" s="436"/>
      <c r="E40" s="436"/>
      <c r="F40" s="436"/>
      <c r="G40" s="436"/>
      <c r="H40" s="436"/>
      <c r="I40" s="436"/>
      <c r="J40" s="436"/>
      <c r="K40" s="436"/>
      <c r="L40" s="436"/>
      <c r="M40" s="437"/>
      <c r="N40" s="583" t="s">
        <v>581</v>
      </c>
      <c r="O40" s="554" t="s">
        <v>585</v>
      </c>
      <c r="P40" s="568" t="s">
        <v>574</v>
      </c>
      <c r="Q40" s="554" t="s">
        <v>586</v>
      </c>
      <c r="R40" s="568" t="s">
        <v>575</v>
      </c>
      <c r="S40" s="554" t="s">
        <v>587</v>
      </c>
      <c r="T40" s="568" t="s">
        <v>576</v>
      </c>
      <c r="U40" s="554" t="s">
        <v>588</v>
      </c>
      <c r="V40" s="571" t="s">
        <v>580</v>
      </c>
      <c r="W40" s="583" t="s">
        <v>581</v>
      </c>
      <c r="X40" s="586" t="s">
        <v>585</v>
      </c>
      <c r="Y40" s="589" t="s">
        <v>574</v>
      </c>
      <c r="Z40" s="586" t="s">
        <v>586</v>
      </c>
      <c r="AA40" s="589" t="s">
        <v>575</v>
      </c>
      <c r="AB40" s="586" t="s">
        <v>587</v>
      </c>
      <c r="AC40" s="589" t="s">
        <v>576</v>
      </c>
      <c r="AD40" s="586" t="s">
        <v>588</v>
      </c>
      <c r="AE40" s="592" t="s">
        <v>580</v>
      </c>
      <c r="AF40" s="551" t="s">
        <v>581</v>
      </c>
      <c r="AG40" s="554" t="s">
        <v>585</v>
      </c>
      <c r="AH40" s="577" t="s">
        <v>574</v>
      </c>
      <c r="AI40" s="554" t="s">
        <v>586</v>
      </c>
      <c r="AJ40" s="577" t="s">
        <v>575</v>
      </c>
      <c r="AK40" s="554" t="s">
        <v>587</v>
      </c>
      <c r="AL40" s="577" t="s">
        <v>576</v>
      </c>
      <c r="AM40" s="554" t="s">
        <v>588</v>
      </c>
      <c r="AN40" s="580" t="s">
        <v>580</v>
      </c>
      <c r="AO40" s="551" t="s">
        <v>581</v>
      </c>
      <c r="AP40" s="554" t="s">
        <v>585</v>
      </c>
      <c r="AQ40" s="557" t="s">
        <v>574</v>
      </c>
      <c r="AR40" s="554" t="s">
        <v>586</v>
      </c>
      <c r="AS40" s="557" t="s">
        <v>575</v>
      </c>
      <c r="AT40" s="554" t="s">
        <v>587</v>
      </c>
      <c r="AU40" s="557" t="s">
        <v>576</v>
      </c>
      <c r="AV40" s="554" t="s">
        <v>588</v>
      </c>
      <c r="AW40" s="574" t="s">
        <v>580</v>
      </c>
    </row>
    <row r="41" spans="1:49" ht="32.25" customHeight="1" thickBot="1" x14ac:dyDescent="0.3">
      <c r="A41" s="435" t="s">
        <v>3</v>
      </c>
      <c r="B41" s="437"/>
      <c r="C41" s="435" t="s">
        <v>431</v>
      </c>
      <c r="D41" s="436"/>
      <c r="E41" s="436"/>
      <c r="F41" s="436"/>
      <c r="G41" s="436"/>
      <c r="H41" s="436"/>
      <c r="I41" s="436"/>
      <c r="J41" s="436"/>
      <c r="K41" s="436"/>
      <c r="L41" s="436"/>
      <c r="M41" s="437"/>
      <c r="N41" s="584"/>
      <c r="O41" s="555"/>
      <c r="P41" s="569"/>
      <c r="Q41" s="555"/>
      <c r="R41" s="569"/>
      <c r="S41" s="555"/>
      <c r="T41" s="569"/>
      <c r="U41" s="555"/>
      <c r="V41" s="572"/>
      <c r="W41" s="584"/>
      <c r="X41" s="587"/>
      <c r="Y41" s="590"/>
      <c r="Z41" s="587"/>
      <c r="AA41" s="590"/>
      <c r="AB41" s="587"/>
      <c r="AC41" s="590"/>
      <c r="AD41" s="587"/>
      <c r="AE41" s="593"/>
      <c r="AF41" s="552"/>
      <c r="AG41" s="555"/>
      <c r="AH41" s="578"/>
      <c r="AI41" s="555"/>
      <c r="AJ41" s="578"/>
      <c r="AK41" s="555"/>
      <c r="AL41" s="578"/>
      <c r="AM41" s="555"/>
      <c r="AN41" s="581"/>
      <c r="AO41" s="552"/>
      <c r="AP41" s="555"/>
      <c r="AQ41" s="558"/>
      <c r="AR41" s="555"/>
      <c r="AS41" s="558"/>
      <c r="AT41" s="555"/>
      <c r="AU41" s="558"/>
      <c r="AV41" s="555"/>
      <c r="AW41" s="575"/>
    </row>
    <row r="42" spans="1:49" ht="16.5" customHeight="1" thickBot="1" x14ac:dyDescent="0.3">
      <c r="A42" s="435" t="s">
        <v>5</v>
      </c>
      <c r="B42" s="437"/>
      <c r="C42" s="438" t="s">
        <v>506</v>
      </c>
      <c r="D42" s="439"/>
      <c r="E42" s="439"/>
      <c r="F42" s="439"/>
      <c r="G42" s="439"/>
      <c r="H42" s="439"/>
      <c r="I42" s="439"/>
      <c r="J42" s="440"/>
      <c r="K42" s="61" t="s">
        <v>7</v>
      </c>
      <c r="L42" s="432" t="s">
        <v>589</v>
      </c>
      <c r="M42" s="432" t="s">
        <v>652</v>
      </c>
      <c r="N42" s="584"/>
      <c r="O42" s="555"/>
      <c r="P42" s="569"/>
      <c r="Q42" s="555"/>
      <c r="R42" s="569"/>
      <c r="S42" s="555"/>
      <c r="T42" s="569"/>
      <c r="U42" s="555"/>
      <c r="V42" s="572"/>
      <c r="W42" s="584"/>
      <c r="X42" s="587"/>
      <c r="Y42" s="590"/>
      <c r="Z42" s="587"/>
      <c r="AA42" s="590"/>
      <c r="AB42" s="587"/>
      <c r="AC42" s="590"/>
      <c r="AD42" s="587"/>
      <c r="AE42" s="593"/>
      <c r="AF42" s="552"/>
      <c r="AG42" s="555"/>
      <c r="AH42" s="578"/>
      <c r="AI42" s="555"/>
      <c r="AJ42" s="578"/>
      <c r="AK42" s="555"/>
      <c r="AL42" s="578"/>
      <c r="AM42" s="555"/>
      <c r="AN42" s="581"/>
      <c r="AO42" s="552"/>
      <c r="AP42" s="555"/>
      <c r="AQ42" s="558"/>
      <c r="AR42" s="555"/>
      <c r="AS42" s="558"/>
      <c r="AT42" s="555"/>
      <c r="AU42" s="558"/>
      <c r="AV42" s="555"/>
      <c r="AW42" s="575"/>
    </row>
    <row r="43" spans="1:49" ht="16.5" customHeight="1" thickBot="1" x14ac:dyDescent="0.3">
      <c r="A43" s="430" t="s">
        <v>651</v>
      </c>
      <c r="B43" s="432" t="s">
        <v>8</v>
      </c>
      <c r="C43" s="432" t="s">
        <v>9</v>
      </c>
      <c r="D43" s="432" t="s">
        <v>10</v>
      </c>
      <c r="E43" s="432" t="s">
        <v>11</v>
      </c>
      <c r="F43" s="432" t="s">
        <v>12</v>
      </c>
      <c r="G43" s="61" t="s">
        <v>13</v>
      </c>
      <c r="H43" s="60"/>
      <c r="I43" s="62" t="s">
        <v>14</v>
      </c>
      <c r="J43" s="60"/>
      <c r="K43" s="441" t="s">
        <v>15</v>
      </c>
      <c r="L43" s="433"/>
      <c r="M43" s="433"/>
      <c r="N43" s="584"/>
      <c r="O43" s="555"/>
      <c r="P43" s="569"/>
      <c r="Q43" s="555"/>
      <c r="R43" s="569"/>
      <c r="S43" s="555"/>
      <c r="T43" s="569"/>
      <c r="U43" s="555"/>
      <c r="V43" s="572"/>
      <c r="W43" s="584"/>
      <c r="X43" s="587"/>
      <c r="Y43" s="590"/>
      <c r="Z43" s="587"/>
      <c r="AA43" s="590"/>
      <c r="AB43" s="587"/>
      <c r="AC43" s="590"/>
      <c r="AD43" s="587"/>
      <c r="AE43" s="593"/>
      <c r="AF43" s="552"/>
      <c r="AG43" s="555"/>
      <c r="AH43" s="578"/>
      <c r="AI43" s="555"/>
      <c r="AJ43" s="578"/>
      <c r="AK43" s="555"/>
      <c r="AL43" s="578"/>
      <c r="AM43" s="555"/>
      <c r="AN43" s="581"/>
      <c r="AO43" s="552"/>
      <c r="AP43" s="555"/>
      <c r="AQ43" s="558"/>
      <c r="AR43" s="555"/>
      <c r="AS43" s="558"/>
      <c r="AT43" s="555"/>
      <c r="AU43" s="558"/>
      <c r="AV43" s="555"/>
      <c r="AW43" s="575"/>
    </row>
    <row r="44" spans="1:49" ht="16.5" thickBot="1" x14ac:dyDescent="0.3">
      <c r="A44" s="431"/>
      <c r="B44" s="434"/>
      <c r="C44" s="434"/>
      <c r="D44" s="434"/>
      <c r="E44" s="434"/>
      <c r="F44" s="434"/>
      <c r="G44" s="124" t="s">
        <v>16</v>
      </c>
      <c r="H44" s="124" t="s">
        <v>17</v>
      </c>
      <c r="I44" s="124" t="s">
        <v>18</v>
      </c>
      <c r="J44" s="124" t="s">
        <v>19</v>
      </c>
      <c r="K44" s="442"/>
      <c r="L44" s="434"/>
      <c r="M44" s="434"/>
      <c r="N44" s="585"/>
      <c r="O44" s="556"/>
      <c r="P44" s="570"/>
      <c r="Q44" s="556"/>
      <c r="R44" s="570"/>
      <c r="S44" s="556"/>
      <c r="T44" s="570"/>
      <c r="U44" s="556"/>
      <c r="V44" s="573"/>
      <c r="W44" s="585"/>
      <c r="X44" s="588"/>
      <c r="Y44" s="591"/>
      <c r="Z44" s="588"/>
      <c r="AA44" s="591"/>
      <c r="AB44" s="588"/>
      <c r="AC44" s="591"/>
      <c r="AD44" s="588"/>
      <c r="AE44" s="594"/>
      <c r="AF44" s="553"/>
      <c r="AG44" s="556"/>
      <c r="AH44" s="579"/>
      <c r="AI44" s="556"/>
      <c r="AJ44" s="579"/>
      <c r="AK44" s="556"/>
      <c r="AL44" s="579"/>
      <c r="AM44" s="556"/>
      <c r="AN44" s="582"/>
      <c r="AO44" s="553"/>
      <c r="AP44" s="556"/>
      <c r="AQ44" s="559"/>
      <c r="AR44" s="556"/>
      <c r="AS44" s="559"/>
      <c r="AT44" s="556"/>
      <c r="AU44" s="559"/>
      <c r="AV44" s="556"/>
      <c r="AW44" s="576"/>
    </row>
    <row r="45" spans="1:49" ht="94.5" x14ac:dyDescent="0.25">
      <c r="A45" s="148">
        <v>136</v>
      </c>
      <c r="B45" s="197" t="s">
        <v>507</v>
      </c>
      <c r="C45" s="210">
        <v>1</v>
      </c>
      <c r="D45" s="197" t="s">
        <v>508</v>
      </c>
      <c r="E45" s="197" t="s">
        <v>509</v>
      </c>
      <c r="F45" s="197" t="s">
        <v>510</v>
      </c>
      <c r="G45" s="129">
        <v>2023</v>
      </c>
      <c r="H45" s="211">
        <v>2021</v>
      </c>
      <c r="I45" s="199">
        <v>1500000</v>
      </c>
      <c r="J45" s="200" t="s">
        <v>511</v>
      </c>
      <c r="K45" s="201"/>
      <c r="L45" s="275" t="s">
        <v>85</v>
      </c>
      <c r="M45" s="224"/>
      <c r="N45" s="128">
        <v>26</v>
      </c>
      <c r="O45" s="128"/>
      <c r="P45" s="130">
        <f>+O45/N45</f>
        <v>0</v>
      </c>
      <c r="Q45" s="129"/>
      <c r="R45" s="130">
        <f>+(O45+Q45)/N45</f>
        <v>0</v>
      </c>
      <c r="S45" s="129"/>
      <c r="T45" s="130">
        <f>+(O45+Q45+S45)/N45</f>
        <v>0</v>
      </c>
      <c r="U45" s="131"/>
      <c r="V45" s="132">
        <f>+(O45+Q45+S45+U45)/N45</f>
        <v>0</v>
      </c>
      <c r="W45" s="277"/>
      <c r="X45" s="278"/>
      <c r="Y45" s="137" t="e">
        <f t="shared" ref="Y45:Y47" si="49">+X45/W45</f>
        <v>#DIV/0!</v>
      </c>
      <c r="Z45" s="129"/>
      <c r="AA45" s="137" t="e">
        <f t="shared" ref="AA45:AA47" si="50">+(X45+Z45)/W45</f>
        <v>#DIV/0!</v>
      </c>
      <c r="AB45" s="129"/>
      <c r="AC45" s="137" t="e">
        <f t="shared" ref="AC45:AC47" si="51">+(X45+Z45+AB45)/W45</f>
        <v>#DIV/0!</v>
      </c>
      <c r="AD45" s="131"/>
      <c r="AE45" s="139" t="e">
        <f t="shared" ref="AE45:AE47" si="52">+(X45+Z45+AB45+AD45)/W45</f>
        <v>#DIV/0!</v>
      </c>
      <c r="AF45" s="191">
        <v>1</v>
      </c>
      <c r="AG45" s="129"/>
      <c r="AH45" s="141">
        <f t="shared" ref="AH45:AH47" si="53">+AG45/AF45</f>
        <v>0</v>
      </c>
      <c r="AI45" s="129"/>
      <c r="AJ45" s="141">
        <f t="shared" ref="AJ45:AJ47" si="54">+(AG45+AI45)/AF45</f>
        <v>0</v>
      </c>
      <c r="AK45" s="187">
        <v>1</v>
      </c>
      <c r="AL45" s="141">
        <f t="shared" ref="AL45:AL47" si="55">+(AG45+AI45+AK45)/AF45</f>
        <v>1</v>
      </c>
      <c r="AM45" s="131"/>
      <c r="AN45" s="142">
        <f t="shared" ref="AN45:AN47" si="56">+(AG45+AI45+AK45+AM45)/AF45</f>
        <v>1</v>
      </c>
      <c r="AO45" s="128"/>
      <c r="AP45" s="129"/>
      <c r="AQ45" s="144" t="e">
        <f t="shared" ref="AQ45:AQ47" si="57">+AP45/AO45</f>
        <v>#DIV/0!</v>
      </c>
      <c r="AR45" s="129"/>
      <c r="AS45" s="144" t="e">
        <f t="shared" ref="AS45:AS47" si="58">+(AP45+AR45)/AO45</f>
        <v>#DIV/0!</v>
      </c>
      <c r="AT45" s="129"/>
      <c r="AU45" s="144" t="e">
        <f t="shared" ref="AU45:AU47" si="59">+(AP45+AR45+AT45)/AO45</f>
        <v>#DIV/0!</v>
      </c>
      <c r="AV45" s="131"/>
      <c r="AW45" s="145" t="e">
        <f t="shared" ref="AW45:AW47" si="60">+(AP45+AR45+AT45+AV45)/AO45</f>
        <v>#DIV/0!</v>
      </c>
    </row>
    <row r="46" spans="1:49" ht="63" x14ac:dyDescent="0.25">
      <c r="A46" s="151">
        <v>137</v>
      </c>
      <c r="B46" s="6" t="s">
        <v>512</v>
      </c>
      <c r="C46" s="12">
        <v>0.9</v>
      </c>
      <c r="D46" s="6" t="s">
        <v>513</v>
      </c>
      <c r="E46" s="6" t="s">
        <v>514</v>
      </c>
      <c r="F46" s="6" t="s">
        <v>515</v>
      </c>
      <c r="G46" s="8">
        <v>2023</v>
      </c>
      <c r="H46" s="13">
        <v>2021</v>
      </c>
      <c r="I46" s="9"/>
      <c r="J46" s="10" t="s">
        <v>505</v>
      </c>
      <c r="K46" s="67"/>
      <c r="L46" s="91" t="s">
        <v>85</v>
      </c>
      <c r="M46" s="225"/>
      <c r="N46" s="189">
        <v>1</v>
      </c>
      <c r="O46" s="81">
        <v>0</v>
      </c>
      <c r="P46" s="85">
        <f>+O46/N46</f>
        <v>0</v>
      </c>
      <c r="Q46" s="71">
        <v>0</v>
      </c>
      <c r="R46" s="85">
        <f>+(O46+Q46)/N46</f>
        <v>0</v>
      </c>
      <c r="S46" s="71">
        <v>0</v>
      </c>
      <c r="T46" s="85">
        <f>+(O46+Q46+S46)/N46</f>
        <v>0</v>
      </c>
      <c r="U46" s="80"/>
      <c r="V46" s="164">
        <f>+(O46+Q46+S46+U46)/N46</f>
        <v>0</v>
      </c>
      <c r="W46" s="179"/>
      <c r="X46" s="71"/>
      <c r="Y46" s="74" t="e">
        <f t="shared" si="49"/>
        <v>#DIV/0!</v>
      </c>
      <c r="Z46" s="71"/>
      <c r="AA46" s="74" t="e">
        <f t="shared" si="50"/>
        <v>#DIV/0!</v>
      </c>
      <c r="AB46" s="71"/>
      <c r="AC46" s="74" t="e">
        <f t="shared" si="51"/>
        <v>#DIV/0!</v>
      </c>
      <c r="AD46" s="73"/>
      <c r="AE46" s="160" t="e">
        <f t="shared" si="52"/>
        <v>#DIV/0!</v>
      </c>
      <c r="AF46" s="192">
        <v>0.9</v>
      </c>
      <c r="AG46" s="71"/>
      <c r="AH46" s="75">
        <f t="shared" si="53"/>
        <v>0</v>
      </c>
      <c r="AI46" s="71"/>
      <c r="AJ46" s="75">
        <f t="shared" si="54"/>
        <v>0</v>
      </c>
      <c r="AK46" s="81">
        <v>0.9</v>
      </c>
      <c r="AL46" s="75">
        <f t="shared" si="55"/>
        <v>1</v>
      </c>
      <c r="AM46" s="73"/>
      <c r="AN46" s="157">
        <f t="shared" si="56"/>
        <v>1</v>
      </c>
      <c r="AO46" s="179"/>
      <c r="AP46" s="71"/>
      <c r="AQ46" s="83" t="e">
        <f t="shared" si="57"/>
        <v>#DIV/0!</v>
      </c>
      <c r="AR46" s="71"/>
      <c r="AS46" s="83" t="e">
        <f t="shared" si="58"/>
        <v>#DIV/0!</v>
      </c>
      <c r="AT46" s="71"/>
      <c r="AU46" s="83" t="e">
        <f t="shared" si="59"/>
        <v>#DIV/0!</v>
      </c>
      <c r="AV46" s="73"/>
      <c r="AW46" s="150" t="e">
        <f t="shared" si="60"/>
        <v>#DIV/0!</v>
      </c>
    </row>
    <row r="47" spans="1:49" ht="63.75" thickBot="1" x14ac:dyDescent="0.3">
      <c r="A47" s="152">
        <v>138</v>
      </c>
      <c r="B47" s="203" t="s">
        <v>516</v>
      </c>
      <c r="C47" s="203" t="s">
        <v>517</v>
      </c>
      <c r="D47" s="203" t="s">
        <v>518</v>
      </c>
      <c r="E47" s="203" t="s">
        <v>275</v>
      </c>
      <c r="F47" s="203" t="s">
        <v>515</v>
      </c>
      <c r="G47" s="205">
        <v>2023</v>
      </c>
      <c r="H47" s="214">
        <v>2024</v>
      </c>
      <c r="I47" s="206">
        <v>4000000</v>
      </c>
      <c r="J47" s="207" t="s">
        <v>505</v>
      </c>
      <c r="K47" s="208"/>
      <c r="L47" s="276" t="s">
        <v>85</v>
      </c>
      <c r="M47" s="226"/>
      <c r="N47" s="244">
        <v>199</v>
      </c>
      <c r="O47" s="279"/>
      <c r="P47" s="166">
        <f>+O47/N47</f>
        <v>0</v>
      </c>
      <c r="Q47" s="153"/>
      <c r="R47" s="166">
        <f>+(O47+Q47)/N47</f>
        <v>0</v>
      </c>
      <c r="S47" s="153"/>
      <c r="T47" s="166">
        <f>+(O47+Q47+S47)/N47</f>
        <v>0</v>
      </c>
      <c r="U47" s="155"/>
      <c r="V47" s="167">
        <f>+(O47+Q47+S47+U47)/N47</f>
        <v>0</v>
      </c>
      <c r="W47" s="193"/>
      <c r="X47" s="153"/>
      <c r="Y47" s="161" t="e">
        <f t="shared" si="49"/>
        <v>#DIV/0!</v>
      </c>
      <c r="Z47" s="153"/>
      <c r="AA47" s="161" t="e">
        <f t="shared" si="50"/>
        <v>#DIV/0!</v>
      </c>
      <c r="AB47" s="153"/>
      <c r="AC47" s="161" t="e">
        <f t="shared" si="51"/>
        <v>#DIV/0!</v>
      </c>
      <c r="AD47" s="155"/>
      <c r="AE47" s="162" t="e">
        <f t="shared" si="52"/>
        <v>#DIV/0!</v>
      </c>
      <c r="AF47" s="321">
        <v>1</v>
      </c>
      <c r="AG47" s="153"/>
      <c r="AH47" s="158">
        <f t="shared" si="53"/>
        <v>0</v>
      </c>
      <c r="AI47" s="153"/>
      <c r="AJ47" s="158">
        <f t="shared" si="54"/>
        <v>0</v>
      </c>
      <c r="AK47" s="238">
        <v>1</v>
      </c>
      <c r="AL47" s="158">
        <f t="shared" si="55"/>
        <v>1</v>
      </c>
      <c r="AM47" s="155"/>
      <c r="AN47" s="159">
        <f t="shared" si="56"/>
        <v>1</v>
      </c>
      <c r="AO47" s="193"/>
      <c r="AP47" s="153"/>
      <c r="AQ47" s="154" t="e">
        <f t="shared" si="57"/>
        <v>#DIV/0!</v>
      </c>
      <c r="AR47" s="153"/>
      <c r="AS47" s="154" t="e">
        <f t="shared" si="58"/>
        <v>#DIV/0!</v>
      </c>
      <c r="AT47" s="153"/>
      <c r="AU47" s="154" t="e">
        <f t="shared" si="59"/>
        <v>#DIV/0!</v>
      </c>
      <c r="AV47" s="155"/>
      <c r="AW47" s="156" t="e">
        <f t="shared" si="60"/>
        <v>#DIV/0!</v>
      </c>
    </row>
  </sheetData>
  <mergeCells count="224">
    <mergeCell ref="AR27:AR31"/>
    <mergeCell ref="AS27:AS31"/>
    <mergeCell ref="AT27:AT31"/>
    <mergeCell ref="AU27:AU31"/>
    <mergeCell ref="AV27:AV31"/>
    <mergeCell ref="AW27:AW31"/>
    <mergeCell ref="AO40:AO44"/>
    <mergeCell ref="AP40:AP44"/>
    <mergeCell ref="AQ40:AQ44"/>
    <mergeCell ref="AR40:AR44"/>
    <mergeCell ref="AS40:AS44"/>
    <mergeCell ref="AT40:AT44"/>
    <mergeCell ref="AU40:AU44"/>
    <mergeCell ref="AV40:AV44"/>
    <mergeCell ref="AW40:AW44"/>
    <mergeCell ref="C40:M40"/>
    <mergeCell ref="C41:M41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O16:AO20"/>
    <mergeCell ref="AP16:AP20"/>
    <mergeCell ref="AQ16:AQ20"/>
    <mergeCell ref="AR16:AR20"/>
    <mergeCell ref="AS16:AS20"/>
    <mergeCell ref="AT16:AT20"/>
    <mergeCell ref="AU16:AU20"/>
    <mergeCell ref="AV16:AV20"/>
    <mergeCell ref="AW16:AW20"/>
    <mergeCell ref="AO27:AO31"/>
    <mergeCell ref="AP27:AP31"/>
    <mergeCell ref="AQ27:AQ31"/>
    <mergeCell ref="U27:U31"/>
    <mergeCell ref="O40:O44"/>
    <mergeCell ref="P40:P44"/>
    <mergeCell ref="Q40:Q44"/>
    <mergeCell ref="R40:R44"/>
    <mergeCell ref="S40:S44"/>
    <mergeCell ref="T40:T44"/>
    <mergeCell ref="U40:U44"/>
    <mergeCell ref="O27:O31"/>
    <mergeCell ref="P27:P31"/>
    <mergeCell ref="Q27:Q31"/>
    <mergeCell ref="A1:M1"/>
    <mergeCell ref="A2:B2"/>
    <mergeCell ref="A3:B3"/>
    <mergeCell ref="A18:B18"/>
    <mergeCell ref="A19:A20"/>
    <mergeCell ref="L4:L6"/>
    <mergeCell ref="R27:R31"/>
    <mergeCell ref="S27:S31"/>
    <mergeCell ref="T27:T31"/>
    <mergeCell ref="C2:M2"/>
    <mergeCell ref="C3:M3"/>
    <mergeCell ref="M4:M6"/>
    <mergeCell ref="M18:M20"/>
    <mergeCell ref="M29:M31"/>
    <mergeCell ref="C4:J4"/>
    <mergeCell ref="B5:B6"/>
    <mergeCell ref="C5:C6"/>
    <mergeCell ref="D5:D6"/>
    <mergeCell ref="E5:E6"/>
    <mergeCell ref="F5:F6"/>
    <mergeCell ref="K5:K6"/>
    <mergeCell ref="D19:D20"/>
    <mergeCell ref="E19:E20"/>
    <mergeCell ref="F19:F20"/>
    <mergeCell ref="U2:U6"/>
    <mergeCell ref="O16:O20"/>
    <mergeCell ref="P16:P20"/>
    <mergeCell ref="Q16:Q20"/>
    <mergeCell ref="R16:R20"/>
    <mergeCell ref="S16:S20"/>
    <mergeCell ref="T16:T20"/>
    <mergeCell ref="U16:U20"/>
    <mergeCell ref="O2:O6"/>
    <mergeCell ref="P2:P6"/>
    <mergeCell ref="Q2:Q6"/>
    <mergeCell ref="R2:R6"/>
    <mergeCell ref="S2:S6"/>
    <mergeCell ref="T2:T6"/>
    <mergeCell ref="C19:C20"/>
    <mergeCell ref="C28:M28"/>
    <mergeCell ref="K19:K20"/>
    <mergeCell ref="C16:M16"/>
    <mergeCell ref="C17:M17"/>
    <mergeCell ref="C27:M27"/>
    <mergeCell ref="A4:B4"/>
    <mergeCell ref="A5:A6"/>
    <mergeCell ref="A15:M15"/>
    <mergeCell ref="A16:B16"/>
    <mergeCell ref="A17:B17"/>
    <mergeCell ref="AB16:AB20"/>
    <mergeCell ref="AC16:AC20"/>
    <mergeCell ref="M42:M44"/>
    <mergeCell ref="N1:V1"/>
    <mergeCell ref="C42:J42"/>
    <mergeCell ref="B43:B44"/>
    <mergeCell ref="C43:C44"/>
    <mergeCell ref="D43:D44"/>
    <mergeCell ref="E43:E44"/>
    <mergeCell ref="F43:F44"/>
    <mergeCell ref="K43:K44"/>
    <mergeCell ref="C29:J29"/>
    <mergeCell ref="B30:B31"/>
    <mergeCell ref="C30:C31"/>
    <mergeCell ref="D30:D31"/>
    <mergeCell ref="E30:E31"/>
    <mergeCell ref="F30:F31"/>
    <mergeCell ref="N40:N44"/>
    <mergeCell ref="N27:N31"/>
    <mergeCell ref="N16:N20"/>
    <mergeCell ref="N2:N6"/>
    <mergeCell ref="K30:K31"/>
    <mergeCell ref="C18:J18"/>
    <mergeCell ref="B19:B20"/>
    <mergeCell ref="AN2:AN6"/>
    <mergeCell ref="W1:AE1"/>
    <mergeCell ref="AF1:AN1"/>
    <mergeCell ref="V2:V6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AF2:AF6"/>
    <mergeCell ref="AG2:AG6"/>
    <mergeCell ref="AH2:AH6"/>
    <mergeCell ref="AI2:AI6"/>
    <mergeCell ref="AH16:AH20"/>
    <mergeCell ref="AI16:AI20"/>
    <mergeCell ref="AJ16:AJ20"/>
    <mergeCell ref="AL27:AL31"/>
    <mergeCell ref="AM27:AM31"/>
    <mergeCell ref="AL16:AL20"/>
    <mergeCell ref="AM16:AM20"/>
    <mergeCell ref="AK16:AK20"/>
    <mergeCell ref="AJ2:AJ6"/>
    <mergeCell ref="AK2:AK6"/>
    <mergeCell ref="AL2:AL6"/>
    <mergeCell ref="AM2:AM6"/>
    <mergeCell ref="AN16:AN20"/>
    <mergeCell ref="V27:V31"/>
    <mergeCell ref="W27:W31"/>
    <mergeCell ref="X27:X31"/>
    <mergeCell ref="Y27:Y31"/>
    <mergeCell ref="Z27:Z31"/>
    <mergeCell ref="AA27:AA31"/>
    <mergeCell ref="AB27:AB31"/>
    <mergeCell ref="AC27:AC31"/>
    <mergeCell ref="AD27:AD31"/>
    <mergeCell ref="AE27:AE31"/>
    <mergeCell ref="AF27:AF31"/>
    <mergeCell ref="AG27:AG31"/>
    <mergeCell ref="AH27:AH31"/>
    <mergeCell ref="V16:V20"/>
    <mergeCell ref="W16:W20"/>
    <mergeCell ref="X16:X20"/>
    <mergeCell ref="Y16:Y20"/>
    <mergeCell ref="Z16:Z20"/>
    <mergeCell ref="AA16:AA20"/>
    <mergeCell ref="AD16:AD20"/>
    <mergeCell ref="AE16:AE20"/>
    <mergeCell ref="AF16:AF20"/>
    <mergeCell ref="AG16:AG20"/>
    <mergeCell ref="A42:B42"/>
    <mergeCell ref="AK40:AK44"/>
    <mergeCell ref="AL40:AL44"/>
    <mergeCell ref="AM40:AM44"/>
    <mergeCell ref="AN40:AN44"/>
    <mergeCell ref="AN27:AN31"/>
    <mergeCell ref="V40:V44"/>
    <mergeCell ref="W40:W44"/>
    <mergeCell ref="X40:X44"/>
    <mergeCell ref="Y40:Y44"/>
    <mergeCell ref="Z40:Z44"/>
    <mergeCell ref="AA40:AA44"/>
    <mergeCell ref="AB40:AB44"/>
    <mergeCell ref="AC40:AC44"/>
    <mergeCell ref="AD40:AD44"/>
    <mergeCell ref="AE40:AE44"/>
    <mergeCell ref="AF40:AF44"/>
    <mergeCell ref="AG40:AG44"/>
    <mergeCell ref="AH40:AH44"/>
    <mergeCell ref="AI40:AI44"/>
    <mergeCell ref="AJ40:AJ44"/>
    <mergeCell ref="AI27:AI31"/>
    <mergeCell ref="AJ27:AJ31"/>
    <mergeCell ref="AK27:AK31"/>
    <mergeCell ref="A43:A44"/>
    <mergeCell ref="N15:V15"/>
    <mergeCell ref="W15:AE15"/>
    <mergeCell ref="AF15:AN15"/>
    <mergeCell ref="AO15:AW15"/>
    <mergeCell ref="N26:V26"/>
    <mergeCell ref="W26:AE26"/>
    <mergeCell ref="AF26:AN26"/>
    <mergeCell ref="AO26:AW26"/>
    <mergeCell ref="N39:V39"/>
    <mergeCell ref="W39:AE39"/>
    <mergeCell ref="AF39:AN39"/>
    <mergeCell ref="AO39:AW39"/>
    <mergeCell ref="L18:L20"/>
    <mergeCell ref="L29:L31"/>
    <mergeCell ref="L42:L44"/>
    <mergeCell ref="A26:M26"/>
    <mergeCell ref="A27:B27"/>
    <mergeCell ref="A28:B28"/>
    <mergeCell ref="A29:B29"/>
    <mergeCell ref="A30:A31"/>
    <mergeCell ref="A39:M39"/>
    <mergeCell ref="A40:B40"/>
    <mergeCell ref="A41:B41"/>
  </mergeCell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2"/>
  <sheetViews>
    <sheetView topLeftCell="A5" zoomScale="80" zoomScaleNormal="80" workbookViewId="0">
      <selection activeCell="AF33" sqref="AF33"/>
    </sheetView>
  </sheetViews>
  <sheetFormatPr baseColWidth="10" defaultRowHeight="15" x14ac:dyDescent="0.25"/>
  <cols>
    <col min="1" max="1" width="4.42578125" bestFit="1" customWidth="1"/>
    <col min="2" max="2" width="16.85546875" customWidth="1"/>
    <col min="3" max="3" width="19.28515625" bestFit="1" customWidth="1"/>
    <col min="4" max="4" width="20.7109375" hidden="1" customWidth="1"/>
    <col min="5" max="5" width="18.28515625" hidden="1" customWidth="1"/>
    <col min="6" max="6" width="19.28515625" hidden="1" customWidth="1"/>
    <col min="7" max="8" width="0" hidden="1" customWidth="1"/>
    <col min="9" max="9" width="17.42578125" hidden="1" customWidth="1"/>
    <col min="10" max="10" width="12.42578125" hidden="1" customWidth="1"/>
    <col min="11" max="11" width="23.42578125" hidden="1" customWidth="1"/>
    <col min="12" max="12" width="20.85546875" hidden="1" customWidth="1"/>
    <col min="13" max="13" width="23.42578125" style="92" hidden="1" customWidth="1"/>
    <col min="14" max="15" width="18.42578125" style="72" hidden="1" customWidth="1"/>
    <col min="16" max="16" width="18.7109375" style="72" hidden="1" customWidth="1"/>
    <col min="17" max="18" width="18" style="72" hidden="1" customWidth="1"/>
    <col min="19" max="19" width="17.7109375" style="72" hidden="1" customWidth="1"/>
    <col min="20" max="20" width="18.42578125" style="72" hidden="1" customWidth="1"/>
    <col min="21" max="21" width="18.140625" style="72" hidden="1" customWidth="1"/>
    <col min="22" max="24" width="18.42578125" style="72" hidden="1" customWidth="1"/>
    <col min="25" max="25" width="17.140625" style="72" hidden="1" customWidth="1"/>
    <col min="26" max="26" width="17.28515625" style="72" hidden="1" customWidth="1"/>
    <col min="27" max="27" width="17.140625" style="72" hidden="1" customWidth="1"/>
    <col min="28" max="28" width="17.42578125" style="72" hidden="1" customWidth="1"/>
    <col min="29" max="29" width="17.28515625" style="72" hidden="1" customWidth="1"/>
    <col min="30" max="30" width="19.140625" style="72" hidden="1" customWidth="1"/>
    <col min="31" max="31" width="18.140625" style="72" hidden="1" customWidth="1"/>
    <col min="32" max="32" width="19.85546875" style="72" customWidth="1"/>
    <col min="33" max="33" width="17.140625" style="72" customWidth="1"/>
    <col min="34" max="34" width="19.42578125" style="72" customWidth="1"/>
    <col min="35" max="35" width="18" style="72" customWidth="1"/>
    <col min="36" max="36" width="19.140625" style="72" customWidth="1"/>
    <col min="37" max="37" width="18.140625" style="72" customWidth="1"/>
    <col min="38" max="38" width="17.28515625" style="72" customWidth="1"/>
    <col min="39" max="39" width="17" style="72" customWidth="1"/>
    <col min="40" max="40" width="19.42578125" style="72" customWidth="1"/>
    <col min="41" max="41" width="15.85546875" style="72" hidden="1" customWidth="1"/>
    <col min="42" max="42" width="16.42578125" style="72" hidden="1" customWidth="1"/>
    <col min="43" max="43" width="15.42578125" style="72" hidden="1" customWidth="1"/>
    <col min="44" max="44" width="16.140625" style="72" hidden="1" customWidth="1"/>
    <col min="45" max="45" width="15.85546875" style="72" hidden="1" customWidth="1"/>
    <col min="46" max="46" width="17.140625" style="72" hidden="1" customWidth="1"/>
    <col min="47" max="47" width="14.42578125" style="72" hidden="1" customWidth="1"/>
    <col min="48" max="48" width="15.85546875" style="72" hidden="1" customWidth="1"/>
    <col min="49" max="49" width="14.85546875" style="72" hidden="1" customWidth="1"/>
  </cols>
  <sheetData>
    <row r="1" spans="1:49" ht="21.75" customHeight="1" thickBot="1" x14ac:dyDescent="0.3">
      <c r="A1" s="411" t="s">
        <v>0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3"/>
      <c r="N1" s="539" t="s">
        <v>582</v>
      </c>
      <c r="O1" s="540"/>
      <c r="P1" s="540"/>
      <c r="Q1" s="540"/>
      <c r="R1" s="540"/>
      <c r="S1" s="540"/>
      <c r="T1" s="540"/>
      <c r="U1" s="540"/>
      <c r="V1" s="541"/>
      <c r="W1" s="542" t="s">
        <v>583</v>
      </c>
      <c r="X1" s="543"/>
      <c r="Y1" s="543"/>
      <c r="Z1" s="543"/>
      <c r="AA1" s="543"/>
      <c r="AB1" s="543"/>
      <c r="AC1" s="543"/>
      <c r="AD1" s="543"/>
      <c r="AE1" s="544"/>
      <c r="AF1" s="545" t="s">
        <v>584</v>
      </c>
      <c r="AG1" s="546"/>
      <c r="AH1" s="546"/>
      <c r="AI1" s="546"/>
      <c r="AJ1" s="546"/>
      <c r="AK1" s="546"/>
      <c r="AL1" s="546"/>
      <c r="AM1" s="546"/>
      <c r="AN1" s="547"/>
      <c r="AO1" s="548" t="s">
        <v>623</v>
      </c>
      <c r="AP1" s="549"/>
      <c r="AQ1" s="549"/>
      <c r="AR1" s="549"/>
      <c r="AS1" s="549"/>
      <c r="AT1" s="549"/>
      <c r="AU1" s="549"/>
      <c r="AV1" s="549"/>
      <c r="AW1" s="550"/>
    </row>
    <row r="2" spans="1:49" ht="16.5" customHeight="1" thickBot="1" x14ac:dyDescent="0.3">
      <c r="A2" s="411" t="s">
        <v>1</v>
      </c>
      <c r="B2" s="413"/>
      <c r="C2" s="411" t="s">
        <v>519</v>
      </c>
      <c r="D2" s="412"/>
      <c r="E2" s="412"/>
      <c r="F2" s="412"/>
      <c r="G2" s="412"/>
      <c r="H2" s="412"/>
      <c r="I2" s="412"/>
      <c r="J2" s="412"/>
      <c r="K2" s="412"/>
      <c r="L2" s="412"/>
      <c r="M2" s="413"/>
      <c r="N2" s="551" t="s">
        <v>581</v>
      </c>
      <c r="O2" s="554" t="s">
        <v>585</v>
      </c>
      <c r="P2" s="568" t="s">
        <v>574</v>
      </c>
      <c r="Q2" s="554" t="s">
        <v>586</v>
      </c>
      <c r="R2" s="568" t="s">
        <v>575</v>
      </c>
      <c r="S2" s="554" t="s">
        <v>587</v>
      </c>
      <c r="T2" s="568" t="s">
        <v>576</v>
      </c>
      <c r="U2" s="554" t="s">
        <v>588</v>
      </c>
      <c r="V2" s="571" t="s">
        <v>580</v>
      </c>
      <c r="W2" s="583" t="s">
        <v>581</v>
      </c>
      <c r="X2" s="586" t="s">
        <v>585</v>
      </c>
      <c r="Y2" s="589" t="s">
        <v>574</v>
      </c>
      <c r="Z2" s="586" t="s">
        <v>586</v>
      </c>
      <c r="AA2" s="589" t="s">
        <v>575</v>
      </c>
      <c r="AB2" s="586" t="s">
        <v>587</v>
      </c>
      <c r="AC2" s="589" t="s">
        <v>576</v>
      </c>
      <c r="AD2" s="586" t="s">
        <v>588</v>
      </c>
      <c r="AE2" s="592" t="s">
        <v>580</v>
      </c>
      <c r="AF2" s="551" t="s">
        <v>581</v>
      </c>
      <c r="AG2" s="554" t="s">
        <v>585</v>
      </c>
      <c r="AH2" s="577" t="s">
        <v>574</v>
      </c>
      <c r="AI2" s="554" t="s">
        <v>586</v>
      </c>
      <c r="AJ2" s="577" t="s">
        <v>575</v>
      </c>
      <c r="AK2" s="554" t="s">
        <v>587</v>
      </c>
      <c r="AL2" s="577" t="s">
        <v>576</v>
      </c>
      <c r="AM2" s="554" t="s">
        <v>588</v>
      </c>
      <c r="AN2" s="580" t="s">
        <v>580</v>
      </c>
      <c r="AO2" s="551" t="s">
        <v>581</v>
      </c>
      <c r="AP2" s="554" t="s">
        <v>585</v>
      </c>
      <c r="AQ2" s="557" t="s">
        <v>574</v>
      </c>
      <c r="AR2" s="554" t="s">
        <v>586</v>
      </c>
      <c r="AS2" s="557" t="s">
        <v>575</v>
      </c>
      <c r="AT2" s="554" t="s">
        <v>587</v>
      </c>
      <c r="AU2" s="557" t="s">
        <v>576</v>
      </c>
      <c r="AV2" s="554" t="s">
        <v>588</v>
      </c>
      <c r="AW2" s="574" t="s">
        <v>580</v>
      </c>
    </row>
    <row r="3" spans="1:49" ht="16.5" customHeight="1" thickBot="1" x14ac:dyDescent="0.3">
      <c r="A3" s="411" t="s">
        <v>3</v>
      </c>
      <c r="B3" s="413"/>
      <c r="C3" s="411" t="s">
        <v>520</v>
      </c>
      <c r="D3" s="412"/>
      <c r="E3" s="412"/>
      <c r="F3" s="412"/>
      <c r="G3" s="412"/>
      <c r="H3" s="412"/>
      <c r="I3" s="412"/>
      <c r="J3" s="412"/>
      <c r="K3" s="412"/>
      <c r="L3" s="412"/>
      <c r="M3" s="413"/>
      <c r="N3" s="552"/>
      <c r="O3" s="555"/>
      <c r="P3" s="569"/>
      <c r="Q3" s="555"/>
      <c r="R3" s="569"/>
      <c r="S3" s="555"/>
      <c r="T3" s="569"/>
      <c r="U3" s="555"/>
      <c r="V3" s="572"/>
      <c r="W3" s="584"/>
      <c r="X3" s="587"/>
      <c r="Y3" s="590"/>
      <c r="Z3" s="587"/>
      <c r="AA3" s="590"/>
      <c r="AB3" s="587"/>
      <c r="AC3" s="590"/>
      <c r="AD3" s="587"/>
      <c r="AE3" s="593"/>
      <c r="AF3" s="552"/>
      <c r="AG3" s="555"/>
      <c r="AH3" s="578"/>
      <c r="AI3" s="555"/>
      <c r="AJ3" s="578"/>
      <c r="AK3" s="555"/>
      <c r="AL3" s="578"/>
      <c r="AM3" s="555"/>
      <c r="AN3" s="581"/>
      <c r="AO3" s="552"/>
      <c r="AP3" s="555"/>
      <c r="AQ3" s="558"/>
      <c r="AR3" s="555"/>
      <c r="AS3" s="558"/>
      <c r="AT3" s="555"/>
      <c r="AU3" s="558"/>
      <c r="AV3" s="555"/>
      <c r="AW3" s="575"/>
    </row>
    <row r="4" spans="1:49" ht="16.5" customHeight="1" thickBot="1" x14ac:dyDescent="0.3">
      <c r="A4" s="411" t="s">
        <v>5</v>
      </c>
      <c r="B4" s="413"/>
      <c r="C4" s="418" t="s">
        <v>521</v>
      </c>
      <c r="D4" s="419"/>
      <c r="E4" s="419"/>
      <c r="F4" s="419"/>
      <c r="G4" s="419"/>
      <c r="H4" s="419"/>
      <c r="I4" s="419"/>
      <c r="J4" s="420"/>
      <c r="K4" s="64" t="s">
        <v>7</v>
      </c>
      <c r="L4" s="408" t="s">
        <v>589</v>
      </c>
      <c r="M4" s="408" t="s">
        <v>652</v>
      </c>
      <c r="N4" s="552"/>
      <c r="O4" s="555"/>
      <c r="P4" s="569"/>
      <c r="Q4" s="555"/>
      <c r="R4" s="569"/>
      <c r="S4" s="555"/>
      <c r="T4" s="569"/>
      <c r="U4" s="555"/>
      <c r="V4" s="572"/>
      <c r="W4" s="584"/>
      <c r="X4" s="587"/>
      <c r="Y4" s="590"/>
      <c r="Z4" s="587"/>
      <c r="AA4" s="590"/>
      <c r="AB4" s="587"/>
      <c r="AC4" s="590"/>
      <c r="AD4" s="587"/>
      <c r="AE4" s="593"/>
      <c r="AF4" s="552"/>
      <c r="AG4" s="555"/>
      <c r="AH4" s="578"/>
      <c r="AI4" s="555"/>
      <c r="AJ4" s="578"/>
      <c r="AK4" s="555"/>
      <c r="AL4" s="578"/>
      <c r="AM4" s="555"/>
      <c r="AN4" s="581"/>
      <c r="AO4" s="552"/>
      <c r="AP4" s="555"/>
      <c r="AQ4" s="558"/>
      <c r="AR4" s="555"/>
      <c r="AS4" s="558"/>
      <c r="AT4" s="555"/>
      <c r="AU4" s="558"/>
      <c r="AV4" s="555"/>
      <c r="AW4" s="575"/>
    </row>
    <row r="5" spans="1:49" ht="16.5" customHeight="1" thickBot="1" x14ac:dyDescent="0.3">
      <c r="A5" s="429" t="s">
        <v>651</v>
      </c>
      <c r="B5" s="408" t="s">
        <v>8</v>
      </c>
      <c r="C5" s="408" t="s">
        <v>9</v>
      </c>
      <c r="D5" s="408" t="s">
        <v>10</v>
      </c>
      <c r="E5" s="408" t="s">
        <v>11</v>
      </c>
      <c r="F5" s="408" t="s">
        <v>12</v>
      </c>
      <c r="G5" s="64" t="s">
        <v>13</v>
      </c>
      <c r="H5" s="63"/>
      <c r="I5" s="65" t="s">
        <v>14</v>
      </c>
      <c r="J5" s="63"/>
      <c r="K5" s="416" t="s">
        <v>15</v>
      </c>
      <c r="L5" s="409"/>
      <c r="M5" s="409"/>
      <c r="N5" s="552"/>
      <c r="O5" s="555"/>
      <c r="P5" s="569"/>
      <c r="Q5" s="555"/>
      <c r="R5" s="569"/>
      <c r="S5" s="555"/>
      <c r="T5" s="569"/>
      <c r="U5" s="555"/>
      <c r="V5" s="572"/>
      <c r="W5" s="584"/>
      <c r="X5" s="587"/>
      <c r="Y5" s="590"/>
      <c r="Z5" s="587"/>
      <c r="AA5" s="590"/>
      <c r="AB5" s="587"/>
      <c r="AC5" s="590"/>
      <c r="AD5" s="587"/>
      <c r="AE5" s="593"/>
      <c r="AF5" s="552"/>
      <c r="AG5" s="555"/>
      <c r="AH5" s="578"/>
      <c r="AI5" s="555"/>
      <c r="AJ5" s="578"/>
      <c r="AK5" s="555"/>
      <c r="AL5" s="578"/>
      <c r="AM5" s="555"/>
      <c r="AN5" s="581"/>
      <c r="AO5" s="552"/>
      <c r="AP5" s="555"/>
      <c r="AQ5" s="558"/>
      <c r="AR5" s="555"/>
      <c r="AS5" s="558"/>
      <c r="AT5" s="555"/>
      <c r="AU5" s="558"/>
      <c r="AV5" s="555"/>
      <c r="AW5" s="575"/>
    </row>
    <row r="6" spans="1:49" ht="32.25" thickBot="1" x14ac:dyDescent="0.3">
      <c r="A6" s="407"/>
      <c r="B6" s="410"/>
      <c r="C6" s="410"/>
      <c r="D6" s="410"/>
      <c r="E6" s="410"/>
      <c r="F6" s="410"/>
      <c r="G6" s="125" t="s">
        <v>16</v>
      </c>
      <c r="H6" s="125" t="s">
        <v>17</v>
      </c>
      <c r="I6" s="125" t="s">
        <v>18</v>
      </c>
      <c r="J6" s="125" t="s">
        <v>19</v>
      </c>
      <c r="K6" s="417"/>
      <c r="L6" s="410"/>
      <c r="M6" s="410"/>
      <c r="N6" s="553"/>
      <c r="O6" s="556"/>
      <c r="P6" s="570"/>
      <c r="Q6" s="556"/>
      <c r="R6" s="570"/>
      <c r="S6" s="556"/>
      <c r="T6" s="570"/>
      <c r="U6" s="556"/>
      <c r="V6" s="573"/>
      <c r="W6" s="585"/>
      <c r="X6" s="588"/>
      <c r="Y6" s="591"/>
      <c r="Z6" s="588"/>
      <c r="AA6" s="591"/>
      <c r="AB6" s="588"/>
      <c r="AC6" s="591"/>
      <c r="AD6" s="588"/>
      <c r="AE6" s="594"/>
      <c r="AF6" s="553"/>
      <c r="AG6" s="556"/>
      <c r="AH6" s="579"/>
      <c r="AI6" s="556"/>
      <c r="AJ6" s="579"/>
      <c r="AK6" s="556"/>
      <c r="AL6" s="579"/>
      <c r="AM6" s="556"/>
      <c r="AN6" s="582"/>
      <c r="AO6" s="553"/>
      <c r="AP6" s="556"/>
      <c r="AQ6" s="559"/>
      <c r="AR6" s="556"/>
      <c r="AS6" s="559"/>
      <c r="AT6" s="556"/>
      <c r="AU6" s="559"/>
      <c r="AV6" s="556"/>
      <c r="AW6" s="576"/>
    </row>
    <row r="7" spans="1:49" ht="95.25" thickBot="1" x14ac:dyDescent="0.3">
      <c r="A7" s="148">
        <v>139</v>
      </c>
      <c r="B7" s="197" t="s">
        <v>522</v>
      </c>
      <c r="C7" s="197" t="s">
        <v>523</v>
      </c>
      <c r="D7" s="197" t="s">
        <v>524</v>
      </c>
      <c r="E7" s="6" t="s">
        <v>664</v>
      </c>
      <c r="F7" s="197" t="s">
        <v>356</v>
      </c>
      <c r="G7" s="129">
        <v>2023</v>
      </c>
      <c r="H7" s="211">
        <v>2023</v>
      </c>
      <c r="I7" s="199">
        <v>20000000</v>
      </c>
      <c r="J7" s="200"/>
      <c r="K7" s="201"/>
      <c r="L7" s="275" t="s">
        <v>594</v>
      </c>
      <c r="M7" s="224"/>
      <c r="N7" s="194"/>
      <c r="O7" s="251"/>
      <c r="P7" s="130" t="e">
        <f t="shared" ref="P7:P10" si="0">+O7/N7</f>
        <v>#DIV/0!</v>
      </c>
      <c r="Q7" s="252"/>
      <c r="R7" s="130" t="e">
        <f t="shared" ref="R7:R10" si="1">+(O7+Q7)/N7</f>
        <v>#DIV/0!</v>
      </c>
      <c r="S7" s="252"/>
      <c r="T7" s="130" t="e">
        <f t="shared" ref="T7:T10" si="2">+(O7+Q7+S7)/N7</f>
        <v>#DIV/0!</v>
      </c>
      <c r="U7" s="131"/>
      <c r="V7" s="132" t="e">
        <f t="shared" ref="V7:V10" si="3">+(O7+Q7+S7+U7)/N7</f>
        <v>#DIV/0!</v>
      </c>
      <c r="W7" s="255"/>
      <c r="X7" s="252"/>
      <c r="Y7" s="137" t="e">
        <f t="shared" ref="Y7:Y9" si="4">+X7/W7</f>
        <v>#DIV/0!</v>
      </c>
      <c r="Z7" s="252"/>
      <c r="AA7" s="137" t="e">
        <f t="shared" ref="AA7:AA9" si="5">+(X7+Z7)/W7</f>
        <v>#DIV/0!</v>
      </c>
      <c r="AB7" s="252"/>
      <c r="AC7" s="137" t="e">
        <f t="shared" ref="AC7:AC9" si="6">+(X7+Z7+AB7)/W7</f>
        <v>#DIV/0!</v>
      </c>
      <c r="AD7" s="131"/>
      <c r="AE7" s="139" t="e">
        <f t="shared" ref="AE7:AE9" si="7">+(X7+Z7+AB7+AD7)/W7</f>
        <v>#DIV/0!</v>
      </c>
      <c r="AF7" s="323">
        <v>1</v>
      </c>
      <c r="AG7" s="252"/>
      <c r="AH7" s="141">
        <f t="shared" ref="AH7:AH9" si="8">+AG7/AF7</f>
        <v>0</v>
      </c>
      <c r="AI7" s="252"/>
      <c r="AJ7" s="141">
        <f t="shared" ref="AJ7:AJ9" si="9">+(AG7+AI7)/AF7</f>
        <v>0</v>
      </c>
      <c r="AK7" s="251">
        <v>0.8</v>
      </c>
      <c r="AL7" s="141">
        <f t="shared" ref="AL7:AL9" si="10">+(AG7+AI7+AK7)/AF7</f>
        <v>0.8</v>
      </c>
      <c r="AM7" s="131"/>
      <c r="AN7" s="142">
        <f t="shared" ref="AN7:AN9" si="11">+(AG7+AI7+AK7+AM7)/AF7</f>
        <v>0.8</v>
      </c>
      <c r="AO7" s="255"/>
      <c r="AP7" s="252"/>
      <c r="AQ7" s="144" t="e">
        <f t="shared" ref="AQ7:AQ9" si="12">+AP7/AO7</f>
        <v>#DIV/0!</v>
      </c>
      <c r="AR7" s="252"/>
      <c r="AS7" s="144" t="e">
        <f t="shared" ref="AS7:AS9" si="13">+(AP7+AR7)/AO7</f>
        <v>#DIV/0!</v>
      </c>
      <c r="AT7" s="252"/>
      <c r="AU7" s="144" t="e">
        <f t="shared" ref="AU7:AU9" si="14">+(AP7+AR7+AT7)/AO7</f>
        <v>#DIV/0!</v>
      </c>
      <c r="AV7" s="131"/>
      <c r="AW7" s="145" t="e">
        <f t="shared" ref="AW7:AW9" si="15">+(AP7+AR7+AT7+AV7)/AO7</f>
        <v>#DIV/0!</v>
      </c>
    </row>
    <row r="8" spans="1:49" ht="63" x14ac:dyDescent="0.25">
      <c r="A8" s="151">
        <v>140</v>
      </c>
      <c r="B8" s="6" t="s">
        <v>662</v>
      </c>
      <c r="C8" s="6" t="s">
        <v>663</v>
      </c>
      <c r="D8" s="6" t="s">
        <v>525</v>
      </c>
      <c r="E8" s="6" t="s">
        <v>664</v>
      </c>
      <c r="F8" s="6" t="s">
        <v>526</v>
      </c>
      <c r="G8" s="8">
        <v>2023</v>
      </c>
      <c r="H8" s="13">
        <v>2023</v>
      </c>
      <c r="I8" s="9">
        <v>500000000</v>
      </c>
      <c r="J8" s="10"/>
      <c r="K8" s="67"/>
      <c r="L8" s="91" t="s">
        <v>594</v>
      </c>
      <c r="M8" s="225"/>
      <c r="N8" s="168">
        <v>1</v>
      </c>
      <c r="O8" s="73">
        <v>1</v>
      </c>
      <c r="P8" s="85">
        <f t="shared" si="0"/>
        <v>1</v>
      </c>
      <c r="Q8" s="96">
        <v>0</v>
      </c>
      <c r="R8" s="85">
        <f t="shared" si="1"/>
        <v>1</v>
      </c>
      <c r="S8" s="96">
        <v>0</v>
      </c>
      <c r="T8" s="85">
        <f t="shared" si="2"/>
        <v>1</v>
      </c>
      <c r="U8" s="73">
        <v>0</v>
      </c>
      <c r="V8" s="164">
        <f t="shared" si="3"/>
        <v>1</v>
      </c>
      <c r="W8" s="259"/>
      <c r="X8" s="260"/>
      <c r="Y8" s="127"/>
      <c r="Z8" s="260"/>
      <c r="AA8" s="127"/>
      <c r="AB8" s="260"/>
      <c r="AC8" s="127"/>
      <c r="AD8" s="106"/>
      <c r="AE8" s="175"/>
      <c r="AF8" s="323">
        <v>1</v>
      </c>
      <c r="AG8" s="252"/>
      <c r="AH8" s="141">
        <f t="shared" ref="AH8" si="16">+AG8/AF8</f>
        <v>0</v>
      </c>
      <c r="AI8" s="252"/>
      <c r="AJ8" s="141">
        <f t="shared" ref="AJ8" si="17">+(AG8+AI8)/AF8</f>
        <v>0</v>
      </c>
      <c r="AK8" s="251">
        <v>0.8</v>
      </c>
      <c r="AL8" s="141">
        <f t="shared" ref="AL8" si="18">+(AG8+AI8+AK8)/AF8</f>
        <v>0.8</v>
      </c>
      <c r="AM8" s="131"/>
      <c r="AN8" s="142">
        <f t="shared" ref="AN8" si="19">+(AG8+AI8+AK8+AM8)/AF8</f>
        <v>0.8</v>
      </c>
      <c r="AO8" s="259"/>
      <c r="AP8" s="260"/>
      <c r="AQ8" s="127"/>
      <c r="AR8" s="260"/>
      <c r="AS8" s="127"/>
      <c r="AT8" s="260"/>
      <c r="AU8" s="127"/>
      <c r="AV8" s="106"/>
      <c r="AW8" s="175"/>
    </row>
    <row r="9" spans="1:49" ht="63.75" thickBot="1" x14ac:dyDescent="0.3">
      <c r="A9" s="151">
        <v>141</v>
      </c>
      <c r="B9" s="6" t="s">
        <v>527</v>
      </c>
      <c r="C9" s="6" t="s">
        <v>528</v>
      </c>
      <c r="D9" s="6" t="s">
        <v>376</v>
      </c>
      <c r="E9" s="6" t="s">
        <v>664</v>
      </c>
      <c r="F9" s="6" t="s">
        <v>65</v>
      </c>
      <c r="G9" s="8">
        <v>2023</v>
      </c>
      <c r="H9" s="13">
        <v>2024</v>
      </c>
      <c r="I9" s="9">
        <v>5000000000</v>
      </c>
      <c r="J9" s="10"/>
      <c r="K9" s="67"/>
      <c r="L9" s="91" t="s">
        <v>594</v>
      </c>
      <c r="M9" s="225"/>
      <c r="N9" s="168">
        <v>1</v>
      </c>
      <c r="O9" s="73"/>
      <c r="P9" s="85">
        <f t="shared" si="0"/>
        <v>0</v>
      </c>
      <c r="Q9" s="96"/>
      <c r="R9" s="85">
        <f t="shared" si="1"/>
        <v>0</v>
      </c>
      <c r="S9" s="96"/>
      <c r="T9" s="85">
        <f t="shared" si="2"/>
        <v>0</v>
      </c>
      <c r="U9" s="73"/>
      <c r="V9" s="164">
        <f t="shared" si="3"/>
        <v>0</v>
      </c>
      <c r="W9" s="256"/>
      <c r="X9" s="96"/>
      <c r="Y9" s="74" t="e">
        <f t="shared" si="4"/>
        <v>#DIV/0!</v>
      </c>
      <c r="Z9" s="96"/>
      <c r="AA9" s="74" t="e">
        <f t="shared" si="5"/>
        <v>#DIV/0!</v>
      </c>
      <c r="AB9" s="96"/>
      <c r="AC9" s="74" t="e">
        <f t="shared" si="6"/>
        <v>#DIV/0!</v>
      </c>
      <c r="AD9" s="73"/>
      <c r="AE9" s="160" t="e">
        <f t="shared" si="7"/>
        <v>#DIV/0!</v>
      </c>
      <c r="AF9" s="324">
        <v>1</v>
      </c>
      <c r="AG9" s="96"/>
      <c r="AH9" s="75">
        <f t="shared" si="8"/>
        <v>0</v>
      </c>
      <c r="AI9" s="96"/>
      <c r="AJ9" s="75">
        <f t="shared" si="9"/>
        <v>0</v>
      </c>
      <c r="AK9" s="95">
        <v>0.8</v>
      </c>
      <c r="AL9" s="75">
        <f t="shared" si="10"/>
        <v>0.8</v>
      </c>
      <c r="AM9" s="73"/>
      <c r="AN9" s="157">
        <f t="shared" si="11"/>
        <v>0.8</v>
      </c>
      <c r="AO9" s="256"/>
      <c r="AP9" s="96"/>
      <c r="AQ9" s="83" t="e">
        <f t="shared" si="12"/>
        <v>#DIV/0!</v>
      </c>
      <c r="AR9" s="96"/>
      <c r="AS9" s="83" t="e">
        <f t="shared" si="13"/>
        <v>#DIV/0!</v>
      </c>
      <c r="AT9" s="96"/>
      <c r="AU9" s="83" t="e">
        <f t="shared" si="14"/>
        <v>#DIV/0!</v>
      </c>
      <c r="AV9" s="73"/>
      <c r="AW9" s="150" t="e">
        <f t="shared" si="15"/>
        <v>#DIV/0!</v>
      </c>
    </row>
    <row r="10" spans="1:49" ht="63" x14ac:dyDescent="0.25">
      <c r="A10" s="151">
        <v>142</v>
      </c>
      <c r="B10" s="6" t="s">
        <v>529</v>
      </c>
      <c r="C10" s="6" t="s">
        <v>530</v>
      </c>
      <c r="D10" s="6" t="s">
        <v>531</v>
      </c>
      <c r="E10" s="6" t="s">
        <v>532</v>
      </c>
      <c r="F10" s="6" t="s">
        <v>533</v>
      </c>
      <c r="G10" s="8">
        <v>2023</v>
      </c>
      <c r="H10" s="13">
        <v>2024</v>
      </c>
      <c r="I10" s="9">
        <v>1500000</v>
      </c>
      <c r="J10" s="10"/>
      <c r="K10" s="67"/>
      <c r="L10" s="91" t="s">
        <v>594</v>
      </c>
      <c r="M10" s="225"/>
      <c r="N10" s="168">
        <v>1</v>
      </c>
      <c r="O10" s="73"/>
      <c r="P10" s="85">
        <f t="shared" si="0"/>
        <v>0</v>
      </c>
      <c r="Q10" s="96"/>
      <c r="R10" s="85">
        <f t="shared" si="1"/>
        <v>0</v>
      </c>
      <c r="S10" s="96"/>
      <c r="T10" s="85">
        <f t="shared" si="2"/>
        <v>0</v>
      </c>
      <c r="U10" s="73"/>
      <c r="V10" s="164">
        <f t="shared" si="3"/>
        <v>0</v>
      </c>
      <c r="W10" s="259"/>
      <c r="X10" s="260"/>
      <c r="Y10" s="127"/>
      <c r="Z10" s="260"/>
      <c r="AA10" s="127"/>
      <c r="AB10" s="260"/>
      <c r="AC10" s="127"/>
      <c r="AD10" s="106"/>
      <c r="AE10" s="175"/>
      <c r="AF10" s="323">
        <v>1</v>
      </c>
      <c r="AG10" s="252"/>
      <c r="AH10" s="141">
        <f t="shared" ref="AH10" si="20">+AG10/AF10</f>
        <v>0</v>
      </c>
      <c r="AI10" s="252"/>
      <c r="AJ10" s="141">
        <f t="shared" ref="AJ10" si="21">+(AG10+AI10)/AF10</f>
        <v>0</v>
      </c>
      <c r="AK10" s="251">
        <v>1</v>
      </c>
      <c r="AL10" s="141">
        <f t="shared" ref="AL10" si="22">+(AG10+AI10+AK10)/AF10</f>
        <v>1</v>
      </c>
      <c r="AM10" s="131"/>
      <c r="AN10" s="142">
        <f t="shared" ref="AN10" si="23">+(AG10+AI10+AK10+AM10)/AF10</f>
        <v>1</v>
      </c>
      <c r="AO10" s="259"/>
      <c r="AP10" s="260"/>
      <c r="AQ10" s="127"/>
      <c r="AR10" s="260"/>
      <c r="AS10" s="127"/>
      <c r="AT10" s="260"/>
      <c r="AU10" s="127"/>
      <c r="AV10" s="106"/>
      <c r="AW10" s="175"/>
    </row>
    <row r="11" spans="1:49" ht="16.5" thickBot="1" x14ac:dyDescent="0.3">
      <c r="A11" s="72"/>
      <c r="B11" s="28"/>
      <c r="C11" s="28"/>
      <c r="D11" s="28"/>
      <c r="E11" s="28"/>
      <c r="F11" s="28"/>
      <c r="G11" s="29"/>
      <c r="H11" s="30"/>
      <c r="I11" s="31"/>
      <c r="J11" s="41"/>
      <c r="M11" s="117"/>
    </row>
    <row r="12" spans="1:49" ht="16.5" customHeight="1" thickBot="1" x14ac:dyDescent="0.3">
      <c r="A12" s="411" t="s">
        <v>0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3"/>
      <c r="N12" s="539" t="s">
        <v>582</v>
      </c>
      <c r="O12" s="540"/>
      <c r="P12" s="540"/>
      <c r="Q12" s="540"/>
      <c r="R12" s="540"/>
      <c r="S12" s="540"/>
      <c r="T12" s="540"/>
      <c r="U12" s="540"/>
      <c r="V12" s="541"/>
      <c r="W12" s="542" t="s">
        <v>583</v>
      </c>
      <c r="X12" s="543"/>
      <c r="Y12" s="543"/>
      <c r="Z12" s="543"/>
      <c r="AA12" s="543"/>
      <c r="AB12" s="543"/>
      <c r="AC12" s="543"/>
      <c r="AD12" s="543"/>
      <c r="AE12" s="544"/>
      <c r="AF12" s="545" t="s">
        <v>584</v>
      </c>
      <c r="AG12" s="546"/>
      <c r="AH12" s="546"/>
      <c r="AI12" s="546"/>
      <c r="AJ12" s="546"/>
      <c r="AK12" s="546"/>
      <c r="AL12" s="546"/>
      <c r="AM12" s="546"/>
      <c r="AN12" s="547"/>
      <c r="AO12" s="548" t="s">
        <v>623</v>
      </c>
      <c r="AP12" s="549"/>
      <c r="AQ12" s="549"/>
      <c r="AR12" s="549"/>
      <c r="AS12" s="549"/>
      <c r="AT12" s="549"/>
      <c r="AU12" s="549"/>
      <c r="AV12" s="549"/>
      <c r="AW12" s="550"/>
    </row>
    <row r="13" spans="1:49" ht="16.5" customHeight="1" thickBot="1" x14ac:dyDescent="0.3">
      <c r="A13" s="411" t="s">
        <v>1</v>
      </c>
      <c r="B13" s="413"/>
      <c r="C13" s="411" t="s">
        <v>519</v>
      </c>
      <c r="D13" s="412"/>
      <c r="E13" s="412"/>
      <c r="F13" s="412"/>
      <c r="G13" s="412"/>
      <c r="H13" s="412"/>
      <c r="I13" s="412"/>
      <c r="J13" s="412"/>
      <c r="K13" s="412"/>
      <c r="L13" s="412"/>
      <c r="M13" s="413"/>
      <c r="N13" s="551" t="s">
        <v>581</v>
      </c>
      <c r="O13" s="554" t="s">
        <v>585</v>
      </c>
      <c r="P13" s="568" t="s">
        <v>574</v>
      </c>
      <c r="Q13" s="554" t="s">
        <v>586</v>
      </c>
      <c r="R13" s="568" t="s">
        <v>575</v>
      </c>
      <c r="S13" s="554" t="s">
        <v>587</v>
      </c>
      <c r="T13" s="568" t="s">
        <v>576</v>
      </c>
      <c r="U13" s="554" t="s">
        <v>588</v>
      </c>
      <c r="V13" s="571" t="s">
        <v>580</v>
      </c>
      <c r="W13" s="583" t="s">
        <v>581</v>
      </c>
      <c r="X13" s="586" t="s">
        <v>585</v>
      </c>
      <c r="Y13" s="589" t="s">
        <v>574</v>
      </c>
      <c r="Z13" s="586" t="s">
        <v>586</v>
      </c>
      <c r="AA13" s="589" t="s">
        <v>575</v>
      </c>
      <c r="AB13" s="586" t="s">
        <v>587</v>
      </c>
      <c r="AC13" s="589" t="s">
        <v>576</v>
      </c>
      <c r="AD13" s="586" t="s">
        <v>588</v>
      </c>
      <c r="AE13" s="592" t="s">
        <v>580</v>
      </c>
      <c r="AF13" s="551" t="s">
        <v>581</v>
      </c>
      <c r="AG13" s="554" t="s">
        <v>585</v>
      </c>
      <c r="AH13" s="577" t="s">
        <v>574</v>
      </c>
      <c r="AI13" s="554" t="s">
        <v>586</v>
      </c>
      <c r="AJ13" s="577" t="s">
        <v>575</v>
      </c>
      <c r="AK13" s="554" t="s">
        <v>587</v>
      </c>
      <c r="AL13" s="577" t="s">
        <v>576</v>
      </c>
      <c r="AM13" s="554" t="s">
        <v>588</v>
      </c>
      <c r="AN13" s="580" t="s">
        <v>580</v>
      </c>
      <c r="AO13" s="551" t="s">
        <v>581</v>
      </c>
      <c r="AP13" s="554" t="s">
        <v>585</v>
      </c>
      <c r="AQ13" s="557" t="s">
        <v>574</v>
      </c>
      <c r="AR13" s="554" t="s">
        <v>586</v>
      </c>
      <c r="AS13" s="557" t="s">
        <v>575</v>
      </c>
      <c r="AT13" s="554" t="s">
        <v>587</v>
      </c>
      <c r="AU13" s="557" t="s">
        <v>576</v>
      </c>
      <c r="AV13" s="554" t="s">
        <v>588</v>
      </c>
      <c r="AW13" s="574" t="s">
        <v>580</v>
      </c>
    </row>
    <row r="14" spans="1:49" ht="16.5" customHeight="1" thickBot="1" x14ac:dyDescent="0.3">
      <c r="A14" s="411" t="s">
        <v>3</v>
      </c>
      <c r="B14" s="413"/>
      <c r="C14" s="411" t="s">
        <v>520</v>
      </c>
      <c r="D14" s="412"/>
      <c r="E14" s="412"/>
      <c r="F14" s="412"/>
      <c r="G14" s="412"/>
      <c r="H14" s="412"/>
      <c r="I14" s="412"/>
      <c r="J14" s="412"/>
      <c r="K14" s="412"/>
      <c r="L14" s="412"/>
      <c r="M14" s="413"/>
      <c r="N14" s="552"/>
      <c r="O14" s="555"/>
      <c r="P14" s="569"/>
      <c r="Q14" s="555"/>
      <c r="R14" s="569"/>
      <c r="S14" s="555"/>
      <c r="T14" s="569"/>
      <c r="U14" s="555"/>
      <c r="V14" s="572"/>
      <c r="W14" s="584"/>
      <c r="X14" s="587"/>
      <c r="Y14" s="590"/>
      <c r="Z14" s="587"/>
      <c r="AA14" s="590"/>
      <c r="AB14" s="587"/>
      <c r="AC14" s="590"/>
      <c r="AD14" s="587"/>
      <c r="AE14" s="593"/>
      <c r="AF14" s="552"/>
      <c r="AG14" s="555"/>
      <c r="AH14" s="578"/>
      <c r="AI14" s="555"/>
      <c r="AJ14" s="578"/>
      <c r="AK14" s="555"/>
      <c r="AL14" s="578"/>
      <c r="AM14" s="555"/>
      <c r="AN14" s="581"/>
      <c r="AO14" s="552"/>
      <c r="AP14" s="555"/>
      <c r="AQ14" s="558"/>
      <c r="AR14" s="555"/>
      <c r="AS14" s="558"/>
      <c r="AT14" s="555"/>
      <c r="AU14" s="558"/>
      <c r="AV14" s="555"/>
      <c r="AW14" s="575"/>
    </row>
    <row r="15" spans="1:49" ht="15.75" customHeight="1" thickBot="1" x14ac:dyDescent="0.3">
      <c r="A15" s="411" t="s">
        <v>5</v>
      </c>
      <c r="B15" s="413"/>
      <c r="C15" s="421" t="s">
        <v>534</v>
      </c>
      <c r="D15" s="422"/>
      <c r="E15" s="422"/>
      <c r="F15" s="422"/>
      <c r="G15" s="422"/>
      <c r="H15" s="422"/>
      <c r="I15" s="422"/>
      <c r="J15" s="423"/>
      <c r="K15" s="69" t="s">
        <v>7</v>
      </c>
      <c r="L15" s="408" t="s">
        <v>589</v>
      </c>
      <c r="M15" s="408" t="s">
        <v>652</v>
      </c>
      <c r="N15" s="552"/>
      <c r="O15" s="555"/>
      <c r="P15" s="569"/>
      <c r="Q15" s="555"/>
      <c r="R15" s="569"/>
      <c r="S15" s="555"/>
      <c r="T15" s="569"/>
      <c r="U15" s="555"/>
      <c r="V15" s="572"/>
      <c r="W15" s="584"/>
      <c r="X15" s="587"/>
      <c r="Y15" s="590"/>
      <c r="Z15" s="587"/>
      <c r="AA15" s="590"/>
      <c r="AB15" s="587"/>
      <c r="AC15" s="590"/>
      <c r="AD15" s="587"/>
      <c r="AE15" s="593"/>
      <c r="AF15" s="552"/>
      <c r="AG15" s="555"/>
      <c r="AH15" s="578"/>
      <c r="AI15" s="555"/>
      <c r="AJ15" s="578"/>
      <c r="AK15" s="555"/>
      <c r="AL15" s="578"/>
      <c r="AM15" s="555"/>
      <c r="AN15" s="581"/>
      <c r="AO15" s="552"/>
      <c r="AP15" s="555"/>
      <c r="AQ15" s="558"/>
      <c r="AR15" s="555"/>
      <c r="AS15" s="558"/>
      <c r="AT15" s="555"/>
      <c r="AU15" s="558"/>
      <c r="AV15" s="555"/>
      <c r="AW15" s="575"/>
    </row>
    <row r="16" spans="1:49" ht="15.75" customHeight="1" x14ac:dyDescent="0.25">
      <c r="A16" s="406" t="s">
        <v>651</v>
      </c>
      <c r="B16" s="424" t="s">
        <v>8</v>
      </c>
      <c r="C16" s="426" t="s">
        <v>9</v>
      </c>
      <c r="D16" s="426" t="s">
        <v>10</v>
      </c>
      <c r="E16" s="426" t="s">
        <v>11</v>
      </c>
      <c r="F16" s="426" t="s">
        <v>12</v>
      </c>
      <c r="G16" s="66" t="s">
        <v>13</v>
      </c>
      <c r="H16" s="66"/>
      <c r="I16" s="66" t="s">
        <v>14</v>
      </c>
      <c r="J16" s="66"/>
      <c r="K16" s="427" t="s">
        <v>15</v>
      </c>
      <c r="L16" s="409"/>
      <c r="M16" s="409"/>
      <c r="N16" s="552"/>
      <c r="O16" s="555"/>
      <c r="P16" s="569"/>
      <c r="Q16" s="555"/>
      <c r="R16" s="569"/>
      <c r="S16" s="555"/>
      <c r="T16" s="569"/>
      <c r="U16" s="555"/>
      <c r="V16" s="572"/>
      <c r="W16" s="584"/>
      <c r="X16" s="587"/>
      <c r="Y16" s="590"/>
      <c r="Z16" s="587"/>
      <c r="AA16" s="590"/>
      <c r="AB16" s="587"/>
      <c r="AC16" s="590"/>
      <c r="AD16" s="587"/>
      <c r="AE16" s="593"/>
      <c r="AF16" s="552"/>
      <c r="AG16" s="555"/>
      <c r="AH16" s="578"/>
      <c r="AI16" s="555"/>
      <c r="AJ16" s="578"/>
      <c r="AK16" s="555"/>
      <c r="AL16" s="578"/>
      <c r="AM16" s="555"/>
      <c r="AN16" s="581"/>
      <c r="AO16" s="552"/>
      <c r="AP16" s="555"/>
      <c r="AQ16" s="558"/>
      <c r="AR16" s="555"/>
      <c r="AS16" s="558"/>
      <c r="AT16" s="555"/>
      <c r="AU16" s="558"/>
      <c r="AV16" s="555"/>
      <c r="AW16" s="575"/>
    </row>
    <row r="17" spans="1:49" ht="32.25" thickBot="1" x14ac:dyDescent="0.3">
      <c r="A17" s="407"/>
      <c r="B17" s="425"/>
      <c r="C17" s="425"/>
      <c r="D17" s="425"/>
      <c r="E17" s="425"/>
      <c r="F17" s="425"/>
      <c r="G17" s="126" t="s">
        <v>16</v>
      </c>
      <c r="H17" s="126" t="s">
        <v>17</v>
      </c>
      <c r="I17" s="126" t="s">
        <v>18</v>
      </c>
      <c r="J17" s="126" t="s">
        <v>19</v>
      </c>
      <c r="K17" s="428"/>
      <c r="L17" s="410"/>
      <c r="M17" s="410"/>
      <c r="N17" s="553"/>
      <c r="O17" s="556"/>
      <c r="P17" s="570"/>
      <c r="Q17" s="556"/>
      <c r="R17" s="570"/>
      <c r="S17" s="556"/>
      <c r="T17" s="570"/>
      <c r="U17" s="556"/>
      <c r="V17" s="573"/>
      <c r="W17" s="585"/>
      <c r="X17" s="588"/>
      <c r="Y17" s="591"/>
      <c r="Z17" s="588"/>
      <c r="AA17" s="591"/>
      <c r="AB17" s="588"/>
      <c r="AC17" s="591"/>
      <c r="AD17" s="588"/>
      <c r="AE17" s="594"/>
      <c r="AF17" s="553"/>
      <c r="AG17" s="556"/>
      <c r="AH17" s="579"/>
      <c r="AI17" s="556"/>
      <c r="AJ17" s="579"/>
      <c r="AK17" s="556"/>
      <c r="AL17" s="579"/>
      <c r="AM17" s="556"/>
      <c r="AN17" s="582"/>
      <c r="AO17" s="553"/>
      <c r="AP17" s="556"/>
      <c r="AQ17" s="559"/>
      <c r="AR17" s="556"/>
      <c r="AS17" s="559"/>
      <c r="AT17" s="556"/>
      <c r="AU17" s="559"/>
      <c r="AV17" s="556"/>
      <c r="AW17" s="576"/>
    </row>
    <row r="18" spans="1:49" ht="126" x14ac:dyDescent="0.25">
      <c r="A18" s="148">
        <v>143</v>
      </c>
      <c r="B18" s="197" t="s">
        <v>535</v>
      </c>
      <c r="C18" s="197" t="s">
        <v>536</v>
      </c>
      <c r="D18" s="197" t="s">
        <v>537</v>
      </c>
      <c r="E18" s="197" t="s">
        <v>538</v>
      </c>
      <c r="F18" s="197" t="s">
        <v>539</v>
      </c>
      <c r="G18" s="129">
        <v>2023</v>
      </c>
      <c r="H18" s="211">
        <v>2024</v>
      </c>
      <c r="I18" s="199">
        <v>30000000</v>
      </c>
      <c r="J18" s="200"/>
      <c r="K18" s="201"/>
      <c r="L18" s="275" t="s">
        <v>618</v>
      </c>
      <c r="M18" s="224"/>
      <c r="N18" s="148"/>
      <c r="O18" s="287"/>
      <c r="P18" s="130" t="e">
        <f t="shared" ref="P18:P20" si="24">+O18/N18</f>
        <v>#DIV/0!</v>
      </c>
      <c r="Q18" s="287"/>
      <c r="R18" s="130" t="e">
        <f t="shared" ref="R18:R20" si="25">+(O18+Q18)/N18</f>
        <v>#DIV/0!</v>
      </c>
      <c r="S18" s="252"/>
      <c r="T18" s="130" t="e">
        <f t="shared" ref="T18:T20" si="26">+(O18+Q18+S18)/N18</f>
        <v>#DIV/0!</v>
      </c>
      <c r="U18" s="131"/>
      <c r="V18" s="132" t="e">
        <f t="shared" ref="V18:V20" si="27">+(O18+Q18+S18+U18)/N18</f>
        <v>#DIV/0!</v>
      </c>
      <c r="W18" s="255"/>
      <c r="X18" s="252"/>
      <c r="Y18" s="137" t="e">
        <f t="shared" ref="Y18:Y20" si="28">+X18/W18</f>
        <v>#DIV/0!</v>
      </c>
      <c r="Z18" s="252"/>
      <c r="AA18" s="137" t="e">
        <f t="shared" ref="AA18:AA20" si="29">+(X18+Z18)/W18</f>
        <v>#DIV/0!</v>
      </c>
      <c r="AB18" s="252"/>
      <c r="AC18" s="137" t="e">
        <f t="shared" ref="AC18:AC20" si="30">+(X18+Z18+AB18)/W18</f>
        <v>#DIV/0!</v>
      </c>
      <c r="AD18" s="131"/>
      <c r="AE18" s="139" t="e">
        <f t="shared" ref="AE18:AE20" si="31">+(X18+Z18+AB18+AD18)/W18</f>
        <v>#DIV/0!</v>
      </c>
      <c r="AF18" s="323">
        <v>1</v>
      </c>
      <c r="AG18" s="252"/>
      <c r="AH18" s="141">
        <f t="shared" ref="AH18:AH20" si="32">+AG18/AF18</f>
        <v>0</v>
      </c>
      <c r="AI18" s="252"/>
      <c r="AJ18" s="141">
        <f t="shared" ref="AJ18:AJ20" si="33">+(AG18+AI18)/AF18</f>
        <v>0</v>
      </c>
      <c r="AK18" s="251">
        <v>1</v>
      </c>
      <c r="AL18" s="141">
        <f t="shared" ref="AL18:AL20" si="34">+(AG18+AI18+AK18)/AF18</f>
        <v>1</v>
      </c>
      <c r="AM18" s="131"/>
      <c r="AN18" s="142">
        <f t="shared" ref="AN18:AN20" si="35">+(AG18+AI18+AK18+AM18)/AF18</f>
        <v>1</v>
      </c>
      <c r="AO18" s="255"/>
      <c r="AP18" s="252"/>
      <c r="AQ18" s="144" t="e">
        <f t="shared" ref="AQ18:AQ20" si="36">+AP18/AO18</f>
        <v>#DIV/0!</v>
      </c>
      <c r="AR18" s="252"/>
      <c r="AS18" s="144" t="e">
        <f t="shared" ref="AS18:AS20" si="37">+(AP18+AR18)/AO18</f>
        <v>#DIV/0!</v>
      </c>
      <c r="AT18" s="252"/>
      <c r="AU18" s="144" t="e">
        <f t="shared" ref="AU18:AU20" si="38">+(AP18+AR18+AT18)/AO18</f>
        <v>#DIV/0!</v>
      </c>
      <c r="AV18" s="131"/>
      <c r="AW18" s="145" t="e">
        <f t="shared" ref="AW18:AW20" si="39">+(AP18+AR18+AT18+AV18)/AO18</f>
        <v>#DIV/0!</v>
      </c>
    </row>
    <row r="19" spans="1:49" ht="173.25" x14ac:dyDescent="0.25">
      <c r="A19" s="151">
        <v>144</v>
      </c>
      <c r="B19" s="6" t="s">
        <v>540</v>
      </c>
      <c r="C19" s="6" t="s">
        <v>541</v>
      </c>
      <c r="D19" s="6" t="s">
        <v>542</v>
      </c>
      <c r="E19" s="6" t="s">
        <v>543</v>
      </c>
      <c r="F19" s="6" t="s">
        <v>539</v>
      </c>
      <c r="G19" s="8">
        <v>2023</v>
      </c>
      <c r="H19" s="13">
        <v>2024</v>
      </c>
      <c r="I19" s="9">
        <v>84000000</v>
      </c>
      <c r="J19" s="10"/>
      <c r="K19" s="67"/>
      <c r="L19" s="91" t="s">
        <v>618</v>
      </c>
      <c r="M19" s="225"/>
      <c r="N19" s="168">
        <v>53</v>
      </c>
      <c r="O19" s="95"/>
      <c r="P19" s="85">
        <f t="shared" si="24"/>
        <v>0</v>
      </c>
      <c r="Q19" s="96"/>
      <c r="R19" s="85">
        <f t="shared" si="25"/>
        <v>0</v>
      </c>
      <c r="S19" s="96"/>
      <c r="T19" s="85">
        <f t="shared" si="26"/>
        <v>0</v>
      </c>
      <c r="U19" s="73"/>
      <c r="V19" s="164">
        <f t="shared" si="27"/>
        <v>0</v>
      </c>
      <c r="W19" s="256"/>
      <c r="X19" s="96"/>
      <c r="Y19" s="74" t="e">
        <f t="shared" si="28"/>
        <v>#DIV/0!</v>
      </c>
      <c r="Z19" s="96"/>
      <c r="AA19" s="74" t="e">
        <f t="shared" si="29"/>
        <v>#DIV/0!</v>
      </c>
      <c r="AB19" s="96"/>
      <c r="AC19" s="74" t="e">
        <f t="shared" si="30"/>
        <v>#DIV/0!</v>
      </c>
      <c r="AD19" s="73"/>
      <c r="AE19" s="160" t="e">
        <f t="shared" si="31"/>
        <v>#DIV/0!</v>
      </c>
      <c r="AF19" s="324">
        <v>1</v>
      </c>
      <c r="AG19" s="96"/>
      <c r="AH19" s="75">
        <f t="shared" si="32"/>
        <v>0</v>
      </c>
      <c r="AI19" s="96"/>
      <c r="AJ19" s="75">
        <f t="shared" si="33"/>
        <v>0</v>
      </c>
      <c r="AK19" s="95">
        <v>1</v>
      </c>
      <c r="AL19" s="75">
        <f t="shared" si="34"/>
        <v>1</v>
      </c>
      <c r="AM19" s="73"/>
      <c r="AN19" s="157">
        <f t="shared" si="35"/>
        <v>1</v>
      </c>
      <c r="AO19" s="256"/>
      <c r="AP19" s="96"/>
      <c r="AQ19" s="83" t="e">
        <f t="shared" si="36"/>
        <v>#DIV/0!</v>
      </c>
      <c r="AR19" s="96"/>
      <c r="AS19" s="83" t="e">
        <f t="shared" si="37"/>
        <v>#DIV/0!</v>
      </c>
      <c r="AT19" s="96"/>
      <c r="AU19" s="83" t="e">
        <f t="shared" si="38"/>
        <v>#DIV/0!</v>
      </c>
      <c r="AV19" s="73"/>
      <c r="AW19" s="150" t="e">
        <f t="shared" si="39"/>
        <v>#DIV/0!</v>
      </c>
    </row>
    <row r="20" spans="1:49" ht="63.75" thickBot="1" x14ac:dyDescent="0.3">
      <c r="A20" s="152">
        <v>145</v>
      </c>
      <c r="B20" s="203" t="s">
        <v>544</v>
      </c>
      <c r="C20" s="203" t="s">
        <v>545</v>
      </c>
      <c r="D20" s="203" t="s">
        <v>546</v>
      </c>
      <c r="E20" s="203" t="s">
        <v>547</v>
      </c>
      <c r="F20" s="203" t="s">
        <v>539</v>
      </c>
      <c r="G20" s="205">
        <v>2023</v>
      </c>
      <c r="H20" s="214">
        <v>2024</v>
      </c>
      <c r="I20" s="206">
        <v>50000000</v>
      </c>
      <c r="J20" s="207"/>
      <c r="K20" s="208"/>
      <c r="L20" s="276" t="s">
        <v>619</v>
      </c>
      <c r="M20" s="226"/>
      <c r="N20" s="244"/>
      <c r="O20" s="253"/>
      <c r="P20" s="166" t="e">
        <f t="shared" si="24"/>
        <v>#DIV/0!</v>
      </c>
      <c r="Q20" s="254"/>
      <c r="R20" s="166" t="e">
        <f t="shared" si="25"/>
        <v>#DIV/0!</v>
      </c>
      <c r="S20" s="254"/>
      <c r="T20" s="166" t="e">
        <f t="shared" si="26"/>
        <v>#DIV/0!</v>
      </c>
      <c r="U20" s="155"/>
      <c r="V20" s="167" t="e">
        <f t="shared" si="27"/>
        <v>#DIV/0!</v>
      </c>
      <c r="W20" s="257"/>
      <c r="X20" s="254"/>
      <c r="Y20" s="161" t="e">
        <f t="shared" si="28"/>
        <v>#DIV/0!</v>
      </c>
      <c r="Z20" s="254"/>
      <c r="AA20" s="161" t="e">
        <f t="shared" si="29"/>
        <v>#DIV/0!</v>
      </c>
      <c r="AB20" s="254"/>
      <c r="AC20" s="161" t="e">
        <f t="shared" si="30"/>
        <v>#DIV/0!</v>
      </c>
      <c r="AD20" s="155"/>
      <c r="AE20" s="162" t="e">
        <f t="shared" si="31"/>
        <v>#DIV/0!</v>
      </c>
      <c r="AF20" s="325">
        <v>1</v>
      </c>
      <c r="AG20" s="254"/>
      <c r="AH20" s="158">
        <f t="shared" si="32"/>
        <v>0</v>
      </c>
      <c r="AI20" s="254"/>
      <c r="AJ20" s="158">
        <f t="shared" si="33"/>
        <v>0</v>
      </c>
      <c r="AK20" s="253">
        <v>1</v>
      </c>
      <c r="AL20" s="158">
        <f t="shared" si="34"/>
        <v>1</v>
      </c>
      <c r="AM20" s="155"/>
      <c r="AN20" s="159">
        <f t="shared" si="35"/>
        <v>1</v>
      </c>
      <c r="AO20" s="257"/>
      <c r="AP20" s="254"/>
      <c r="AQ20" s="154" t="e">
        <f t="shared" si="36"/>
        <v>#DIV/0!</v>
      </c>
      <c r="AR20" s="254"/>
      <c r="AS20" s="154" t="e">
        <f t="shared" si="37"/>
        <v>#DIV/0!</v>
      </c>
      <c r="AT20" s="254"/>
      <c r="AU20" s="154" t="e">
        <f t="shared" si="38"/>
        <v>#DIV/0!</v>
      </c>
      <c r="AV20" s="155"/>
      <c r="AW20" s="156" t="e">
        <f t="shared" si="39"/>
        <v>#DIV/0!</v>
      </c>
    </row>
    <row r="21" spans="1:49" ht="16.5" thickBot="1" x14ac:dyDescent="0.3">
      <c r="A21" s="72"/>
      <c r="B21" s="28"/>
      <c r="C21" s="28"/>
      <c r="D21" s="28"/>
      <c r="E21" s="28"/>
      <c r="F21" s="28"/>
      <c r="G21" s="29"/>
      <c r="H21" s="30"/>
      <c r="I21" s="31"/>
      <c r="J21" s="31"/>
      <c r="M21" s="117"/>
    </row>
    <row r="22" spans="1:49" ht="16.5" customHeight="1" thickBot="1" x14ac:dyDescent="0.3">
      <c r="A22" s="411" t="s">
        <v>0</v>
      </c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3"/>
      <c r="N22" s="539" t="s">
        <v>582</v>
      </c>
      <c r="O22" s="540"/>
      <c r="P22" s="540"/>
      <c r="Q22" s="540"/>
      <c r="R22" s="540"/>
      <c r="S22" s="540"/>
      <c r="T22" s="540"/>
      <c r="U22" s="540"/>
      <c r="V22" s="541"/>
      <c r="W22" s="542" t="s">
        <v>583</v>
      </c>
      <c r="X22" s="543"/>
      <c r="Y22" s="543"/>
      <c r="Z22" s="543"/>
      <c r="AA22" s="543"/>
      <c r="AB22" s="543"/>
      <c r="AC22" s="543"/>
      <c r="AD22" s="543"/>
      <c r="AE22" s="544"/>
      <c r="AF22" s="545" t="s">
        <v>584</v>
      </c>
      <c r="AG22" s="546"/>
      <c r="AH22" s="546"/>
      <c r="AI22" s="546"/>
      <c r="AJ22" s="546"/>
      <c r="AK22" s="546"/>
      <c r="AL22" s="546"/>
      <c r="AM22" s="546"/>
      <c r="AN22" s="547"/>
      <c r="AO22" s="548" t="s">
        <v>623</v>
      </c>
      <c r="AP22" s="549"/>
      <c r="AQ22" s="549"/>
      <c r="AR22" s="549"/>
      <c r="AS22" s="549"/>
      <c r="AT22" s="549"/>
      <c r="AU22" s="549"/>
      <c r="AV22" s="549"/>
      <c r="AW22" s="550"/>
    </row>
    <row r="23" spans="1:49" ht="16.5" customHeight="1" thickBot="1" x14ac:dyDescent="0.3">
      <c r="A23" s="411" t="s">
        <v>1</v>
      </c>
      <c r="B23" s="413"/>
      <c r="C23" s="411" t="s">
        <v>519</v>
      </c>
      <c r="D23" s="412"/>
      <c r="E23" s="412"/>
      <c r="F23" s="412"/>
      <c r="G23" s="412"/>
      <c r="H23" s="412"/>
      <c r="I23" s="412"/>
      <c r="J23" s="412"/>
      <c r="K23" s="412"/>
      <c r="L23" s="412"/>
      <c r="M23" s="413"/>
      <c r="N23" s="551" t="s">
        <v>581</v>
      </c>
      <c r="O23" s="554" t="s">
        <v>585</v>
      </c>
      <c r="P23" s="568" t="s">
        <v>574</v>
      </c>
      <c r="Q23" s="554" t="s">
        <v>586</v>
      </c>
      <c r="R23" s="568" t="s">
        <v>575</v>
      </c>
      <c r="S23" s="554" t="s">
        <v>587</v>
      </c>
      <c r="T23" s="568" t="s">
        <v>576</v>
      </c>
      <c r="U23" s="554" t="s">
        <v>588</v>
      </c>
      <c r="V23" s="571" t="s">
        <v>580</v>
      </c>
      <c r="W23" s="583" t="s">
        <v>581</v>
      </c>
      <c r="X23" s="586" t="s">
        <v>585</v>
      </c>
      <c r="Y23" s="589" t="s">
        <v>574</v>
      </c>
      <c r="Z23" s="586" t="s">
        <v>586</v>
      </c>
      <c r="AA23" s="589" t="s">
        <v>575</v>
      </c>
      <c r="AB23" s="586" t="s">
        <v>587</v>
      </c>
      <c r="AC23" s="589" t="s">
        <v>576</v>
      </c>
      <c r="AD23" s="586" t="s">
        <v>588</v>
      </c>
      <c r="AE23" s="592" t="s">
        <v>580</v>
      </c>
      <c r="AF23" s="551" t="s">
        <v>581</v>
      </c>
      <c r="AG23" s="554" t="s">
        <v>585</v>
      </c>
      <c r="AH23" s="577" t="s">
        <v>574</v>
      </c>
      <c r="AI23" s="554" t="s">
        <v>586</v>
      </c>
      <c r="AJ23" s="577" t="s">
        <v>575</v>
      </c>
      <c r="AK23" s="554" t="s">
        <v>587</v>
      </c>
      <c r="AL23" s="577" t="s">
        <v>576</v>
      </c>
      <c r="AM23" s="554" t="s">
        <v>588</v>
      </c>
      <c r="AN23" s="580" t="s">
        <v>580</v>
      </c>
      <c r="AO23" s="551" t="s">
        <v>581</v>
      </c>
      <c r="AP23" s="554" t="s">
        <v>585</v>
      </c>
      <c r="AQ23" s="557" t="s">
        <v>574</v>
      </c>
      <c r="AR23" s="554" t="s">
        <v>586</v>
      </c>
      <c r="AS23" s="557" t="s">
        <v>575</v>
      </c>
      <c r="AT23" s="554" t="s">
        <v>587</v>
      </c>
      <c r="AU23" s="557" t="s">
        <v>576</v>
      </c>
      <c r="AV23" s="554" t="s">
        <v>588</v>
      </c>
      <c r="AW23" s="574" t="s">
        <v>580</v>
      </c>
    </row>
    <row r="24" spans="1:49" ht="32.25" customHeight="1" thickBot="1" x14ac:dyDescent="0.3">
      <c r="A24" s="411" t="s">
        <v>3</v>
      </c>
      <c r="B24" s="413"/>
      <c r="C24" s="411" t="s">
        <v>520</v>
      </c>
      <c r="D24" s="412"/>
      <c r="E24" s="412"/>
      <c r="F24" s="412"/>
      <c r="G24" s="412"/>
      <c r="H24" s="412"/>
      <c r="I24" s="412"/>
      <c r="J24" s="412"/>
      <c r="K24" s="412"/>
      <c r="L24" s="412"/>
      <c r="M24" s="413"/>
      <c r="N24" s="552"/>
      <c r="O24" s="555"/>
      <c r="P24" s="569"/>
      <c r="Q24" s="555"/>
      <c r="R24" s="569"/>
      <c r="S24" s="555"/>
      <c r="T24" s="569"/>
      <c r="U24" s="555"/>
      <c r="V24" s="572"/>
      <c r="W24" s="584"/>
      <c r="X24" s="587"/>
      <c r="Y24" s="590"/>
      <c r="Z24" s="587"/>
      <c r="AA24" s="590"/>
      <c r="AB24" s="587"/>
      <c r="AC24" s="590"/>
      <c r="AD24" s="587"/>
      <c r="AE24" s="593"/>
      <c r="AF24" s="552"/>
      <c r="AG24" s="555"/>
      <c r="AH24" s="578"/>
      <c r="AI24" s="555"/>
      <c r="AJ24" s="578"/>
      <c r="AK24" s="555"/>
      <c r="AL24" s="578"/>
      <c r="AM24" s="555"/>
      <c r="AN24" s="581"/>
      <c r="AO24" s="552"/>
      <c r="AP24" s="555"/>
      <c r="AQ24" s="558"/>
      <c r="AR24" s="555"/>
      <c r="AS24" s="558"/>
      <c r="AT24" s="555"/>
      <c r="AU24" s="558"/>
      <c r="AV24" s="555"/>
      <c r="AW24" s="575"/>
    </row>
    <row r="25" spans="1:49" ht="16.5" customHeight="1" thickBot="1" x14ac:dyDescent="0.3">
      <c r="A25" s="411" t="s">
        <v>5</v>
      </c>
      <c r="B25" s="413"/>
      <c r="C25" s="418" t="s">
        <v>548</v>
      </c>
      <c r="D25" s="419"/>
      <c r="E25" s="419"/>
      <c r="F25" s="419"/>
      <c r="G25" s="419"/>
      <c r="H25" s="419"/>
      <c r="I25" s="419"/>
      <c r="J25" s="420"/>
      <c r="K25" s="64" t="s">
        <v>7</v>
      </c>
      <c r="L25" s="408" t="s">
        <v>589</v>
      </c>
      <c r="M25" s="408" t="s">
        <v>652</v>
      </c>
      <c r="N25" s="552"/>
      <c r="O25" s="555"/>
      <c r="P25" s="569"/>
      <c r="Q25" s="555"/>
      <c r="R25" s="569"/>
      <c r="S25" s="555"/>
      <c r="T25" s="569"/>
      <c r="U25" s="555"/>
      <c r="V25" s="572"/>
      <c r="W25" s="584"/>
      <c r="X25" s="587"/>
      <c r="Y25" s="590"/>
      <c r="Z25" s="587"/>
      <c r="AA25" s="590"/>
      <c r="AB25" s="587"/>
      <c r="AC25" s="590"/>
      <c r="AD25" s="587"/>
      <c r="AE25" s="593"/>
      <c r="AF25" s="552"/>
      <c r="AG25" s="555"/>
      <c r="AH25" s="578"/>
      <c r="AI25" s="555"/>
      <c r="AJ25" s="578"/>
      <c r="AK25" s="555"/>
      <c r="AL25" s="578"/>
      <c r="AM25" s="555"/>
      <c r="AN25" s="581"/>
      <c r="AO25" s="552"/>
      <c r="AP25" s="555"/>
      <c r="AQ25" s="558"/>
      <c r="AR25" s="555"/>
      <c r="AS25" s="558"/>
      <c r="AT25" s="555"/>
      <c r="AU25" s="558"/>
      <c r="AV25" s="555"/>
      <c r="AW25" s="575"/>
    </row>
    <row r="26" spans="1:49" ht="16.5" customHeight="1" thickBot="1" x14ac:dyDescent="0.3">
      <c r="A26" s="406" t="s">
        <v>651</v>
      </c>
      <c r="B26" s="409" t="s">
        <v>8</v>
      </c>
      <c r="C26" s="408" t="s">
        <v>9</v>
      </c>
      <c r="D26" s="408" t="s">
        <v>10</v>
      </c>
      <c r="E26" s="408" t="s">
        <v>11</v>
      </c>
      <c r="F26" s="408" t="s">
        <v>12</v>
      </c>
      <c r="G26" s="64" t="s">
        <v>13</v>
      </c>
      <c r="H26" s="63"/>
      <c r="I26" s="65" t="s">
        <v>14</v>
      </c>
      <c r="J26" s="63"/>
      <c r="K26" s="416" t="s">
        <v>15</v>
      </c>
      <c r="L26" s="409"/>
      <c r="M26" s="409"/>
      <c r="N26" s="552"/>
      <c r="O26" s="555"/>
      <c r="P26" s="569"/>
      <c r="Q26" s="555"/>
      <c r="R26" s="569"/>
      <c r="S26" s="555"/>
      <c r="T26" s="569"/>
      <c r="U26" s="555"/>
      <c r="V26" s="572"/>
      <c r="W26" s="584"/>
      <c r="X26" s="587"/>
      <c r="Y26" s="590"/>
      <c r="Z26" s="587"/>
      <c r="AA26" s="590"/>
      <c r="AB26" s="587"/>
      <c r="AC26" s="590"/>
      <c r="AD26" s="587"/>
      <c r="AE26" s="593"/>
      <c r="AF26" s="552"/>
      <c r="AG26" s="555"/>
      <c r="AH26" s="578"/>
      <c r="AI26" s="555"/>
      <c r="AJ26" s="578"/>
      <c r="AK26" s="555"/>
      <c r="AL26" s="578"/>
      <c r="AM26" s="555"/>
      <c r="AN26" s="581"/>
      <c r="AO26" s="552"/>
      <c r="AP26" s="555"/>
      <c r="AQ26" s="558"/>
      <c r="AR26" s="555"/>
      <c r="AS26" s="558"/>
      <c r="AT26" s="555"/>
      <c r="AU26" s="558"/>
      <c r="AV26" s="555"/>
      <c r="AW26" s="575"/>
    </row>
    <row r="27" spans="1:49" ht="32.25" thickBot="1" x14ac:dyDescent="0.3">
      <c r="A27" s="407"/>
      <c r="B27" s="410"/>
      <c r="C27" s="410"/>
      <c r="D27" s="410"/>
      <c r="E27" s="410"/>
      <c r="F27" s="410"/>
      <c r="G27" s="125" t="s">
        <v>16</v>
      </c>
      <c r="H27" s="125" t="s">
        <v>17</v>
      </c>
      <c r="I27" s="125" t="s">
        <v>18</v>
      </c>
      <c r="J27" s="125" t="s">
        <v>19</v>
      </c>
      <c r="K27" s="417"/>
      <c r="L27" s="410"/>
      <c r="M27" s="410"/>
      <c r="N27" s="553"/>
      <c r="O27" s="556"/>
      <c r="P27" s="570"/>
      <c r="Q27" s="556"/>
      <c r="R27" s="570"/>
      <c r="S27" s="556"/>
      <c r="T27" s="570"/>
      <c r="U27" s="556"/>
      <c r="V27" s="573"/>
      <c r="W27" s="585"/>
      <c r="X27" s="588"/>
      <c r="Y27" s="591"/>
      <c r="Z27" s="588"/>
      <c r="AA27" s="591"/>
      <c r="AB27" s="588"/>
      <c r="AC27" s="591"/>
      <c r="AD27" s="588"/>
      <c r="AE27" s="594"/>
      <c r="AF27" s="553"/>
      <c r="AG27" s="556"/>
      <c r="AH27" s="579"/>
      <c r="AI27" s="556"/>
      <c r="AJ27" s="579"/>
      <c r="AK27" s="556"/>
      <c r="AL27" s="579"/>
      <c r="AM27" s="556"/>
      <c r="AN27" s="582"/>
      <c r="AO27" s="553"/>
      <c r="AP27" s="556"/>
      <c r="AQ27" s="559"/>
      <c r="AR27" s="556"/>
      <c r="AS27" s="559"/>
      <c r="AT27" s="556"/>
      <c r="AU27" s="559"/>
      <c r="AV27" s="556"/>
      <c r="AW27" s="576"/>
    </row>
    <row r="28" spans="1:49" ht="78.75" x14ac:dyDescent="0.25">
      <c r="A28" s="148">
        <v>146</v>
      </c>
      <c r="B28" s="197" t="s">
        <v>549</v>
      </c>
      <c r="C28" s="197" t="s">
        <v>550</v>
      </c>
      <c r="D28" s="197" t="s">
        <v>551</v>
      </c>
      <c r="E28" s="197" t="s">
        <v>552</v>
      </c>
      <c r="F28" s="197" t="s">
        <v>553</v>
      </c>
      <c r="G28" s="129">
        <v>2023</v>
      </c>
      <c r="H28" s="211">
        <v>2024</v>
      </c>
      <c r="I28" s="199">
        <v>840000000</v>
      </c>
      <c r="J28" s="200"/>
      <c r="K28" s="201"/>
      <c r="L28" s="275" t="s">
        <v>595</v>
      </c>
      <c r="M28" s="224"/>
      <c r="N28" s="148">
        <v>12</v>
      </c>
      <c r="O28" s="131">
        <v>3</v>
      </c>
      <c r="P28" s="130">
        <f t="shared" ref="P28:P32" si="40">+O28/N28</f>
        <v>0.25</v>
      </c>
      <c r="Q28" s="252">
        <v>3</v>
      </c>
      <c r="R28" s="130">
        <f t="shared" ref="R28:R32" si="41">+(O28+Q28)/N28</f>
        <v>0.5</v>
      </c>
      <c r="S28" s="252"/>
      <c r="T28" s="130">
        <f t="shared" ref="T28:T32" si="42">+(O28+Q28+S28)/N28</f>
        <v>0.5</v>
      </c>
      <c r="U28" s="131"/>
      <c r="V28" s="132">
        <f t="shared" ref="V28:V32" si="43">+(O28+Q28+S28+U28)/N28</f>
        <v>0.5</v>
      </c>
      <c r="W28" s="255"/>
      <c r="X28" s="252"/>
      <c r="Y28" s="137" t="e">
        <f t="shared" ref="Y28:Y33" si="44">+X28/W28</f>
        <v>#DIV/0!</v>
      </c>
      <c r="Z28" s="252"/>
      <c r="AA28" s="137" t="e">
        <f t="shared" ref="AA28:AA33" si="45">+(X28+Z28)/W28</f>
        <v>#DIV/0!</v>
      </c>
      <c r="AB28" s="252"/>
      <c r="AC28" s="137" t="e">
        <f t="shared" ref="AC28:AC33" si="46">+(X28+Z28+AB28)/W28</f>
        <v>#DIV/0!</v>
      </c>
      <c r="AD28" s="131"/>
      <c r="AE28" s="139" t="e">
        <f t="shared" ref="AE28:AE33" si="47">+(X28+Z28+AB28+AD28)/W28</f>
        <v>#DIV/0!</v>
      </c>
      <c r="AF28" s="323">
        <v>1</v>
      </c>
      <c r="AG28" s="252"/>
      <c r="AH28" s="141">
        <f t="shared" ref="AH28:AH33" si="48">+AG28/AF28</f>
        <v>0</v>
      </c>
      <c r="AI28" s="252"/>
      <c r="AJ28" s="141">
        <f t="shared" ref="AJ28:AJ33" si="49">+(AG28+AI28)/AF28</f>
        <v>0</v>
      </c>
      <c r="AK28" s="251">
        <v>1</v>
      </c>
      <c r="AL28" s="141">
        <f t="shared" ref="AL28:AL33" si="50">+(AG28+AI28+AK28)/AF28</f>
        <v>1</v>
      </c>
      <c r="AM28" s="131"/>
      <c r="AN28" s="142">
        <f t="shared" ref="AN28:AN33" si="51">+(AG28+AI28+AK28+AM28)/AF28</f>
        <v>1</v>
      </c>
      <c r="AO28" s="255"/>
      <c r="AP28" s="252"/>
      <c r="AQ28" s="144" t="e">
        <f t="shared" ref="AQ28:AQ33" si="52">+AP28/AO28</f>
        <v>#DIV/0!</v>
      </c>
      <c r="AR28" s="252"/>
      <c r="AS28" s="144" t="e">
        <f t="shared" ref="AS28:AS33" si="53">+(AP28+AR28)/AO28</f>
        <v>#DIV/0!</v>
      </c>
      <c r="AT28" s="252"/>
      <c r="AU28" s="144" t="e">
        <f t="shared" ref="AU28:AU33" si="54">+(AP28+AR28+AT28)/AO28</f>
        <v>#DIV/0!</v>
      </c>
      <c r="AV28" s="131"/>
      <c r="AW28" s="145" t="e">
        <f t="shared" ref="AW28:AW33" si="55">+(AP28+AR28+AT28+AV28)/AO28</f>
        <v>#DIV/0!</v>
      </c>
    </row>
    <row r="29" spans="1:49" ht="95.25" thickBot="1" x14ac:dyDescent="0.3">
      <c r="A29" s="151">
        <v>147</v>
      </c>
      <c r="B29" s="6" t="s">
        <v>554</v>
      </c>
      <c r="C29" s="6" t="s">
        <v>555</v>
      </c>
      <c r="D29" s="6" t="s">
        <v>556</v>
      </c>
      <c r="E29" s="6" t="s">
        <v>557</v>
      </c>
      <c r="F29" s="6" t="s">
        <v>558</v>
      </c>
      <c r="G29" s="8">
        <v>2023</v>
      </c>
      <c r="H29" s="13">
        <v>2024</v>
      </c>
      <c r="I29" s="9">
        <v>400000000</v>
      </c>
      <c r="J29" s="10"/>
      <c r="K29" s="67"/>
      <c r="L29" s="91" t="s">
        <v>595</v>
      </c>
      <c r="M29" s="225"/>
      <c r="N29" s="168">
        <v>12</v>
      </c>
      <c r="O29" s="73">
        <v>3</v>
      </c>
      <c r="P29" s="85">
        <f t="shared" si="40"/>
        <v>0.25</v>
      </c>
      <c r="Q29" s="96">
        <v>3</v>
      </c>
      <c r="R29" s="85">
        <f t="shared" si="41"/>
        <v>0.5</v>
      </c>
      <c r="S29" s="96"/>
      <c r="T29" s="85">
        <f t="shared" si="42"/>
        <v>0.5</v>
      </c>
      <c r="U29" s="73"/>
      <c r="V29" s="164">
        <f t="shared" si="43"/>
        <v>0.5</v>
      </c>
      <c r="W29" s="256"/>
      <c r="X29" s="96"/>
      <c r="Y29" s="74" t="e">
        <f t="shared" si="44"/>
        <v>#DIV/0!</v>
      </c>
      <c r="Z29" s="96"/>
      <c r="AA29" s="74" t="e">
        <f t="shared" si="45"/>
        <v>#DIV/0!</v>
      </c>
      <c r="AB29" s="96"/>
      <c r="AC29" s="74" t="e">
        <f t="shared" si="46"/>
        <v>#DIV/0!</v>
      </c>
      <c r="AD29" s="73"/>
      <c r="AE29" s="160" t="e">
        <f t="shared" si="47"/>
        <v>#DIV/0!</v>
      </c>
      <c r="AF29" s="324">
        <v>1</v>
      </c>
      <c r="AG29" s="96"/>
      <c r="AH29" s="75">
        <f t="shared" si="48"/>
        <v>0</v>
      </c>
      <c r="AI29" s="96"/>
      <c r="AJ29" s="75">
        <f t="shared" si="49"/>
        <v>0</v>
      </c>
      <c r="AK29" s="95">
        <v>1</v>
      </c>
      <c r="AL29" s="75">
        <f t="shared" si="50"/>
        <v>1</v>
      </c>
      <c r="AM29" s="73"/>
      <c r="AN29" s="157">
        <f t="shared" si="51"/>
        <v>1</v>
      </c>
      <c r="AO29" s="256"/>
      <c r="AP29" s="96"/>
      <c r="AQ29" s="83" t="e">
        <f t="shared" si="52"/>
        <v>#DIV/0!</v>
      </c>
      <c r="AR29" s="96"/>
      <c r="AS29" s="83" t="e">
        <f t="shared" si="53"/>
        <v>#DIV/0!</v>
      </c>
      <c r="AT29" s="96"/>
      <c r="AU29" s="83" t="e">
        <f t="shared" si="54"/>
        <v>#DIV/0!</v>
      </c>
      <c r="AV29" s="73"/>
      <c r="AW29" s="150" t="e">
        <f t="shared" si="55"/>
        <v>#DIV/0!</v>
      </c>
    </row>
    <row r="30" spans="1:49" ht="63" x14ac:dyDescent="0.25">
      <c r="A30" s="148">
        <v>148</v>
      </c>
      <c r="B30" s="6" t="s">
        <v>559</v>
      </c>
      <c r="C30" s="6" t="s">
        <v>550</v>
      </c>
      <c r="D30" s="6" t="s">
        <v>551</v>
      </c>
      <c r="E30" s="6" t="s">
        <v>552</v>
      </c>
      <c r="F30" s="6" t="s">
        <v>553</v>
      </c>
      <c r="G30" s="8">
        <v>2023</v>
      </c>
      <c r="H30" s="13">
        <v>2024</v>
      </c>
      <c r="I30" s="9">
        <v>80000000</v>
      </c>
      <c r="J30" s="10"/>
      <c r="K30" s="67"/>
      <c r="L30" s="91" t="s">
        <v>595</v>
      </c>
      <c r="M30" s="225"/>
      <c r="N30" s="168">
        <v>12</v>
      </c>
      <c r="O30" s="73">
        <v>3</v>
      </c>
      <c r="P30" s="85">
        <f t="shared" si="40"/>
        <v>0.25</v>
      </c>
      <c r="Q30" s="96">
        <v>3</v>
      </c>
      <c r="R30" s="85">
        <f t="shared" si="41"/>
        <v>0.5</v>
      </c>
      <c r="S30" s="96"/>
      <c r="T30" s="85">
        <f t="shared" si="42"/>
        <v>0.5</v>
      </c>
      <c r="U30" s="73"/>
      <c r="V30" s="164">
        <f t="shared" si="43"/>
        <v>0.5</v>
      </c>
      <c r="W30" s="256"/>
      <c r="X30" s="96"/>
      <c r="Y30" s="74" t="e">
        <f t="shared" si="44"/>
        <v>#DIV/0!</v>
      </c>
      <c r="Z30" s="96"/>
      <c r="AA30" s="74" t="e">
        <f t="shared" si="45"/>
        <v>#DIV/0!</v>
      </c>
      <c r="AB30" s="96"/>
      <c r="AC30" s="74" t="e">
        <f t="shared" si="46"/>
        <v>#DIV/0!</v>
      </c>
      <c r="AD30" s="73"/>
      <c r="AE30" s="160" t="e">
        <f t="shared" si="47"/>
        <v>#DIV/0!</v>
      </c>
      <c r="AF30" s="324">
        <v>1</v>
      </c>
      <c r="AG30" s="96"/>
      <c r="AH30" s="75">
        <f t="shared" si="48"/>
        <v>0</v>
      </c>
      <c r="AI30" s="96"/>
      <c r="AJ30" s="75">
        <f t="shared" si="49"/>
        <v>0</v>
      </c>
      <c r="AK30" s="95">
        <v>1</v>
      </c>
      <c r="AL30" s="75">
        <f t="shared" si="50"/>
        <v>1</v>
      </c>
      <c r="AM30" s="73"/>
      <c r="AN30" s="157">
        <f t="shared" si="51"/>
        <v>1</v>
      </c>
      <c r="AO30" s="256"/>
      <c r="AP30" s="96"/>
      <c r="AQ30" s="83" t="e">
        <f t="shared" si="52"/>
        <v>#DIV/0!</v>
      </c>
      <c r="AR30" s="96"/>
      <c r="AS30" s="83" t="e">
        <f t="shared" si="53"/>
        <v>#DIV/0!</v>
      </c>
      <c r="AT30" s="96"/>
      <c r="AU30" s="83" t="e">
        <f t="shared" si="54"/>
        <v>#DIV/0!</v>
      </c>
      <c r="AV30" s="73"/>
      <c r="AW30" s="150" t="e">
        <f t="shared" si="55"/>
        <v>#DIV/0!</v>
      </c>
    </row>
    <row r="31" spans="1:49" ht="79.5" thickBot="1" x14ac:dyDescent="0.3">
      <c r="A31" s="151">
        <v>149</v>
      </c>
      <c r="B31" s="6" t="s">
        <v>560</v>
      </c>
      <c r="C31" s="6" t="s">
        <v>550</v>
      </c>
      <c r="D31" s="6" t="s">
        <v>551</v>
      </c>
      <c r="E31" s="6" t="s">
        <v>552</v>
      </c>
      <c r="F31" s="6" t="s">
        <v>553</v>
      </c>
      <c r="G31" s="8">
        <v>2023</v>
      </c>
      <c r="H31" s="13">
        <v>2024</v>
      </c>
      <c r="I31" s="9">
        <v>600000000</v>
      </c>
      <c r="J31" s="10"/>
      <c r="K31" s="67"/>
      <c r="L31" s="91" t="s">
        <v>595</v>
      </c>
      <c r="M31" s="225"/>
      <c r="N31" s="168">
        <v>12</v>
      </c>
      <c r="O31" s="73">
        <v>3</v>
      </c>
      <c r="P31" s="85">
        <f t="shared" si="40"/>
        <v>0.25</v>
      </c>
      <c r="Q31" s="96">
        <v>3</v>
      </c>
      <c r="R31" s="85">
        <f t="shared" si="41"/>
        <v>0.5</v>
      </c>
      <c r="S31" s="96"/>
      <c r="T31" s="85">
        <f t="shared" si="42"/>
        <v>0.5</v>
      </c>
      <c r="U31" s="73"/>
      <c r="V31" s="164">
        <f t="shared" si="43"/>
        <v>0.5</v>
      </c>
      <c r="W31" s="256"/>
      <c r="X31" s="96"/>
      <c r="Y31" s="74" t="e">
        <f t="shared" si="44"/>
        <v>#DIV/0!</v>
      </c>
      <c r="Z31" s="96"/>
      <c r="AA31" s="74" t="e">
        <f t="shared" si="45"/>
        <v>#DIV/0!</v>
      </c>
      <c r="AB31" s="96"/>
      <c r="AC31" s="74" t="e">
        <f t="shared" si="46"/>
        <v>#DIV/0!</v>
      </c>
      <c r="AD31" s="73"/>
      <c r="AE31" s="160" t="e">
        <f t="shared" si="47"/>
        <v>#DIV/0!</v>
      </c>
      <c r="AF31" s="324">
        <v>1</v>
      </c>
      <c r="AG31" s="96"/>
      <c r="AH31" s="75">
        <f t="shared" si="48"/>
        <v>0</v>
      </c>
      <c r="AI31" s="96"/>
      <c r="AJ31" s="75">
        <f t="shared" si="49"/>
        <v>0</v>
      </c>
      <c r="AK31" s="95">
        <v>1</v>
      </c>
      <c r="AL31" s="75">
        <f t="shared" si="50"/>
        <v>1</v>
      </c>
      <c r="AM31" s="73"/>
      <c r="AN31" s="157">
        <f t="shared" si="51"/>
        <v>1</v>
      </c>
      <c r="AO31" s="256"/>
      <c r="AP31" s="96"/>
      <c r="AQ31" s="83" t="e">
        <f t="shared" si="52"/>
        <v>#DIV/0!</v>
      </c>
      <c r="AR31" s="96"/>
      <c r="AS31" s="83" t="e">
        <f t="shared" si="53"/>
        <v>#DIV/0!</v>
      </c>
      <c r="AT31" s="96"/>
      <c r="AU31" s="83" t="e">
        <f t="shared" si="54"/>
        <v>#DIV/0!</v>
      </c>
      <c r="AV31" s="73"/>
      <c r="AW31" s="150" t="e">
        <f t="shared" si="55"/>
        <v>#DIV/0!</v>
      </c>
    </row>
    <row r="32" spans="1:49" ht="94.5" x14ac:dyDescent="0.25">
      <c r="A32" s="148">
        <v>150</v>
      </c>
      <c r="B32" s="6" t="s">
        <v>561</v>
      </c>
      <c r="C32" s="6" t="s">
        <v>550</v>
      </c>
      <c r="D32" s="6" t="s">
        <v>551</v>
      </c>
      <c r="E32" s="6" t="s">
        <v>552</v>
      </c>
      <c r="F32" s="6" t="s">
        <v>553</v>
      </c>
      <c r="G32" s="8">
        <v>2023</v>
      </c>
      <c r="H32" s="13">
        <v>2024</v>
      </c>
      <c r="I32" s="9">
        <v>100000000</v>
      </c>
      <c r="J32" s="10"/>
      <c r="K32" s="67"/>
      <c r="L32" s="91" t="s">
        <v>595</v>
      </c>
      <c r="M32" s="225"/>
      <c r="N32" s="168">
        <v>12</v>
      </c>
      <c r="O32" s="73">
        <v>3</v>
      </c>
      <c r="P32" s="85">
        <f t="shared" si="40"/>
        <v>0.25</v>
      </c>
      <c r="Q32" s="96">
        <v>3</v>
      </c>
      <c r="R32" s="85">
        <f t="shared" si="41"/>
        <v>0.5</v>
      </c>
      <c r="S32" s="96"/>
      <c r="T32" s="85">
        <f t="shared" si="42"/>
        <v>0.5</v>
      </c>
      <c r="U32" s="73"/>
      <c r="V32" s="164">
        <f t="shared" si="43"/>
        <v>0.5</v>
      </c>
      <c r="W32" s="256"/>
      <c r="X32" s="96"/>
      <c r="Y32" s="74" t="e">
        <f t="shared" si="44"/>
        <v>#DIV/0!</v>
      </c>
      <c r="Z32" s="96"/>
      <c r="AA32" s="74" t="e">
        <f t="shared" si="45"/>
        <v>#DIV/0!</v>
      </c>
      <c r="AB32" s="96"/>
      <c r="AC32" s="74" t="e">
        <f t="shared" si="46"/>
        <v>#DIV/0!</v>
      </c>
      <c r="AD32" s="73"/>
      <c r="AE32" s="160" t="e">
        <f t="shared" si="47"/>
        <v>#DIV/0!</v>
      </c>
      <c r="AF32" s="324">
        <v>1</v>
      </c>
      <c r="AG32" s="96"/>
      <c r="AH32" s="75">
        <f t="shared" si="48"/>
        <v>0</v>
      </c>
      <c r="AI32" s="96"/>
      <c r="AJ32" s="75">
        <f t="shared" si="49"/>
        <v>0</v>
      </c>
      <c r="AK32" s="95">
        <v>1</v>
      </c>
      <c r="AL32" s="75">
        <f t="shared" si="50"/>
        <v>1</v>
      </c>
      <c r="AM32" s="73"/>
      <c r="AN32" s="157">
        <f t="shared" si="51"/>
        <v>1</v>
      </c>
      <c r="AO32" s="256"/>
      <c r="AP32" s="96"/>
      <c r="AQ32" s="83" t="e">
        <f t="shared" si="52"/>
        <v>#DIV/0!</v>
      </c>
      <c r="AR32" s="96"/>
      <c r="AS32" s="83" t="e">
        <f t="shared" si="53"/>
        <v>#DIV/0!</v>
      </c>
      <c r="AT32" s="96"/>
      <c r="AU32" s="83" t="e">
        <f t="shared" si="54"/>
        <v>#DIV/0!</v>
      </c>
      <c r="AV32" s="73"/>
      <c r="AW32" s="150" t="e">
        <f t="shared" si="55"/>
        <v>#DIV/0!</v>
      </c>
    </row>
    <row r="33" spans="1:49" ht="63.75" thickBot="1" x14ac:dyDescent="0.3">
      <c r="A33" s="151">
        <v>151</v>
      </c>
      <c r="B33" s="203" t="s">
        <v>562</v>
      </c>
      <c r="C33" s="203" t="s">
        <v>550</v>
      </c>
      <c r="D33" s="203" t="s">
        <v>551</v>
      </c>
      <c r="E33" s="203" t="s">
        <v>552</v>
      </c>
      <c r="F33" s="203" t="s">
        <v>553</v>
      </c>
      <c r="G33" s="205">
        <v>2023</v>
      </c>
      <c r="H33" s="214">
        <v>2024</v>
      </c>
      <c r="I33" s="206">
        <v>16000000</v>
      </c>
      <c r="J33" s="207"/>
      <c r="K33" s="208"/>
      <c r="L33" s="276" t="s">
        <v>595</v>
      </c>
      <c r="M33" s="226"/>
      <c r="N33" s="168">
        <v>12</v>
      </c>
      <c r="O33" s="73">
        <v>3</v>
      </c>
      <c r="P33" s="85">
        <f t="shared" ref="P33" si="56">+O33/N33</f>
        <v>0.25</v>
      </c>
      <c r="Q33" s="96">
        <v>3</v>
      </c>
      <c r="R33" s="85">
        <f t="shared" ref="R33" si="57">+(O33+Q33)/N33</f>
        <v>0.5</v>
      </c>
      <c r="S33" s="96"/>
      <c r="T33" s="85">
        <f t="shared" ref="T33" si="58">+(O33+Q33+S33)/N33</f>
        <v>0.5</v>
      </c>
      <c r="U33" s="73"/>
      <c r="V33" s="164">
        <f t="shared" ref="V33" si="59">+(O33+Q33+S33+U33)/N33</f>
        <v>0.5</v>
      </c>
      <c r="W33" s="257"/>
      <c r="X33" s="254"/>
      <c r="Y33" s="161" t="e">
        <f t="shared" si="44"/>
        <v>#DIV/0!</v>
      </c>
      <c r="Z33" s="254"/>
      <c r="AA33" s="161" t="e">
        <f t="shared" si="45"/>
        <v>#DIV/0!</v>
      </c>
      <c r="AB33" s="254"/>
      <c r="AC33" s="161" t="e">
        <f t="shared" si="46"/>
        <v>#DIV/0!</v>
      </c>
      <c r="AD33" s="155"/>
      <c r="AE33" s="162" t="e">
        <f t="shared" si="47"/>
        <v>#DIV/0!</v>
      </c>
      <c r="AF33" s="325">
        <v>1</v>
      </c>
      <c r="AG33" s="254"/>
      <c r="AH33" s="158">
        <f t="shared" si="48"/>
        <v>0</v>
      </c>
      <c r="AI33" s="254"/>
      <c r="AJ33" s="158">
        <f t="shared" si="49"/>
        <v>0</v>
      </c>
      <c r="AK33" s="253">
        <v>1</v>
      </c>
      <c r="AL33" s="158">
        <f t="shared" si="50"/>
        <v>1</v>
      </c>
      <c r="AM33" s="155"/>
      <c r="AN33" s="159">
        <f t="shared" si="51"/>
        <v>1</v>
      </c>
      <c r="AO33" s="257"/>
      <c r="AP33" s="254"/>
      <c r="AQ33" s="154" t="e">
        <f t="shared" si="52"/>
        <v>#DIV/0!</v>
      </c>
      <c r="AR33" s="254"/>
      <c r="AS33" s="154" t="e">
        <f t="shared" si="53"/>
        <v>#DIV/0!</v>
      </c>
      <c r="AT33" s="254"/>
      <c r="AU33" s="154" t="e">
        <f t="shared" si="54"/>
        <v>#DIV/0!</v>
      </c>
      <c r="AV33" s="155"/>
      <c r="AW33" s="156" t="e">
        <f t="shared" si="55"/>
        <v>#DIV/0!</v>
      </c>
    </row>
    <row r="34" spans="1:49" ht="16.5" thickBot="1" x14ac:dyDescent="0.3">
      <c r="A34" s="72"/>
      <c r="B34" s="28"/>
      <c r="C34" s="28"/>
      <c r="D34" s="28"/>
      <c r="E34" s="28"/>
      <c r="F34" s="28"/>
      <c r="G34" s="29"/>
      <c r="H34" s="30"/>
      <c r="I34" s="31"/>
      <c r="J34" s="31"/>
      <c r="M34" s="117"/>
    </row>
    <row r="35" spans="1:49" ht="16.5" customHeight="1" thickBot="1" x14ac:dyDescent="0.3">
      <c r="A35" s="411" t="s">
        <v>0</v>
      </c>
      <c r="B35" s="412"/>
      <c r="C35" s="412"/>
      <c r="D35" s="412"/>
      <c r="E35" s="412"/>
      <c r="F35" s="412"/>
      <c r="G35" s="412"/>
      <c r="H35" s="412"/>
      <c r="I35" s="412"/>
      <c r="J35" s="412"/>
      <c r="K35" s="412"/>
      <c r="L35" s="412"/>
      <c r="M35" s="413"/>
      <c r="N35" s="539" t="s">
        <v>582</v>
      </c>
      <c r="O35" s="540"/>
      <c r="P35" s="540"/>
      <c r="Q35" s="540"/>
      <c r="R35" s="540"/>
      <c r="S35" s="540"/>
      <c r="T35" s="540"/>
      <c r="U35" s="540"/>
      <c r="V35" s="541"/>
      <c r="W35" s="542" t="s">
        <v>583</v>
      </c>
      <c r="X35" s="543"/>
      <c r="Y35" s="543"/>
      <c r="Z35" s="543"/>
      <c r="AA35" s="543"/>
      <c r="AB35" s="543"/>
      <c r="AC35" s="543"/>
      <c r="AD35" s="543"/>
      <c r="AE35" s="544"/>
      <c r="AF35" s="545" t="s">
        <v>584</v>
      </c>
      <c r="AG35" s="546"/>
      <c r="AH35" s="546"/>
      <c r="AI35" s="546"/>
      <c r="AJ35" s="546"/>
      <c r="AK35" s="546"/>
      <c r="AL35" s="546"/>
      <c r="AM35" s="546"/>
      <c r="AN35" s="547"/>
      <c r="AO35" s="548" t="s">
        <v>623</v>
      </c>
      <c r="AP35" s="549"/>
      <c r="AQ35" s="549"/>
      <c r="AR35" s="549"/>
      <c r="AS35" s="549"/>
      <c r="AT35" s="549"/>
      <c r="AU35" s="549"/>
      <c r="AV35" s="549"/>
      <c r="AW35" s="550"/>
    </row>
    <row r="36" spans="1:49" ht="16.5" customHeight="1" thickBot="1" x14ac:dyDescent="0.3">
      <c r="A36" s="414" t="s">
        <v>1</v>
      </c>
      <c r="B36" s="415"/>
      <c r="C36" s="411" t="s">
        <v>519</v>
      </c>
      <c r="D36" s="412"/>
      <c r="E36" s="412"/>
      <c r="F36" s="412"/>
      <c r="G36" s="412"/>
      <c r="H36" s="412"/>
      <c r="I36" s="412"/>
      <c r="J36" s="412"/>
      <c r="K36" s="412"/>
      <c r="L36" s="412"/>
      <c r="M36" s="413"/>
      <c r="N36" s="551" t="s">
        <v>581</v>
      </c>
      <c r="O36" s="554" t="s">
        <v>585</v>
      </c>
      <c r="P36" s="568" t="s">
        <v>574</v>
      </c>
      <c r="Q36" s="554" t="s">
        <v>586</v>
      </c>
      <c r="R36" s="568" t="s">
        <v>575</v>
      </c>
      <c r="S36" s="554" t="s">
        <v>587</v>
      </c>
      <c r="T36" s="568" t="s">
        <v>576</v>
      </c>
      <c r="U36" s="554" t="s">
        <v>588</v>
      </c>
      <c r="V36" s="571" t="s">
        <v>580</v>
      </c>
      <c r="W36" s="583" t="s">
        <v>581</v>
      </c>
      <c r="X36" s="586" t="s">
        <v>585</v>
      </c>
      <c r="Y36" s="589" t="s">
        <v>574</v>
      </c>
      <c r="Z36" s="586" t="s">
        <v>586</v>
      </c>
      <c r="AA36" s="589" t="s">
        <v>575</v>
      </c>
      <c r="AB36" s="586" t="s">
        <v>587</v>
      </c>
      <c r="AC36" s="589" t="s">
        <v>576</v>
      </c>
      <c r="AD36" s="586" t="s">
        <v>588</v>
      </c>
      <c r="AE36" s="592" t="s">
        <v>580</v>
      </c>
      <c r="AF36" s="551" t="s">
        <v>581</v>
      </c>
      <c r="AG36" s="554" t="s">
        <v>585</v>
      </c>
      <c r="AH36" s="577" t="s">
        <v>574</v>
      </c>
      <c r="AI36" s="554" t="s">
        <v>586</v>
      </c>
      <c r="AJ36" s="577" t="s">
        <v>575</v>
      </c>
      <c r="AK36" s="554" t="s">
        <v>587</v>
      </c>
      <c r="AL36" s="577" t="s">
        <v>576</v>
      </c>
      <c r="AM36" s="554" t="s">
        <v>588</v>
      </c>
      <c r="AN36" s="580" t="s">
        <v>580</v>
      </c>
      <c r="AO36" s="551" t="s">
        <v>581</v>
      </c>
      <c r="AP36" s="554" t="s">
        <v>585</v>
      </c>
      <c r="AQ36" s="557" t="s">
        <v>574</v>
      </c>
      <c r="AR36" s="554" t="s">
        <v>586</v>
      </c>
      <c r="AS36" s="557" t="s">
        <v>575</v>
      </c>
      <c r="AT36" s="554" t="s">
        <v>587</v>
      </c>
      <c r="AU36" s="557" t="s">
        <v>576</v>
      </c>
      <c r="AV36" s="554" t="s">
        <v>588</v>
      </c>
      <c r="AW36" s="574" t="s">
        <v>580</v>
      </c>
    </row>
    <row r="37" spans="1:49" ht="32.25" customHeight="1" thickBot="1" x14ac:dyDescent="0.3">
      <c r="A37" s="411" t="s">
        <v>3</v>
      </c>
      <c r="B37" s="413"/>
      <c r="C37" s="411" t="s">
        <v>520</v>
      </c>
      <c r="D37" s="412"/>
      <c r="E37" s="412"/>
      <c r="F37" s="412"/>
      <c r="G37" s="412"/>
      <c r="H37" s="412"/>
      <c r="I37" s="412"/>
      <c r="J37" s="412"/>
      <c r="K37" s="412"/>
      <c r="L37" s="412"/>
      <c r="M37" s="413"/>
      <c r="N37" s="552"/>
      <c r="O37" s="555"/>
      <c r="P37" s="569"/>
      <c r="Q37" s="555"/>
      <c r="R37" s="569"/>
      <c r="S37" s="555"/>
      <c r="T37" s="569"/>
      <c r="U37" s="555"/>
      <c r="V37" s="572"/>
      <c r="W37" s="584"/>
      <c r="X37" s="587"/>
      <c r="Y37" s="590"/>
      <c r="Z37" s="587"/>
      <c r="AA37" s="590"/>
      <c r="AB37" s="587"/>
      <c r="AC37" s="590"/>
      <c r="AD37" s="587"/>
      <c r="AE37" s="593"/>
      <c r="AF37" s="552"/>
      <c r="AG37" s="555"/>
      <c r="AH37" s="578"/>
      <c r="AI37" s="555"/>
      <c r="AJ37" s="578"/>
      <c r="AK37" s="555"/>
      <c r="AL37" s="578"/>
      <c r="AM37" s="555"/>
      <c r="AN37" s="581"/>
      <c r="AO37" s="552"/>
      <c r="AP37" s="555"/>
      <c r="AQ37" s="558"/>
      <c r="AR37" s="555"/>
      <c r="AS37" s="558"/>
      <c r="AT37" s="555"/>
      <c r="AU37" s="558"/>
      <c r="AV37" s="555"/>
      <c r="AW37" s="575"/>
    </row>
    <row r="38" spans="1:49" ht="16.5" customHeight="1" thickBot="1" x14ac:dyDescent="0.3">
      <c r="A38" s="411" t="s">
        <v>5</v>
      </c>
      <c r="B38" s="413"/>
      <c r="C38" s="418" t="s">
        <v>563</v>
      </c>
      <c r="D38" s="419"/>
      <c r="E38" s="419"/>
      <c r="F38" s="419"/>
      <c r="G38" s="419"/>
      <c r="H38" s="419"/>
      <c r="I38" s="419"/>
      <c r="J38" s="420"/>
      <c r="K38" s="64" t="s">
        <v>7</v>
      </c>
      <c r="L38" s="408" t="s">
        <v>589</v>
      </c>
      <c r="M38" s="408" t="s">
        <v>652</v>
      </c>
      <c r="N38" s="552"/>
      <c r="O38" s="555"/>
      <c r="P38" s="569"/>
      <c r="Q38" s="555"/>
      <c r="R38" s="569"/>
      <c r="S38" s="555"/>
      <c r="T38" s="569"/>
      <c r="U38" s="555"/>
      <c r="V38" s="572"/>
      <c r="W38" s="584"/>
      <c r="X38" s="587"/>
      <c r="Y38" s="590"/>
      <c r="Z38" s="587"/>
      <c r="AA38" s="590"/>
      <c r="AB38" s="587"/>
      <c r="AC38" s="590"/>
      <c r="AD38" s="587"/>
      <c r="AE38" s="593"/>
      <c r="AF38" s="552"/>
      <c r="AG38" s="555"/>
      <c r="AH38" s="578"/>
      <c r="AI38" s="555"/>
      <c r="AJ38" s="578"/>
      <c r="AK38" s="555"/>
      <c r="AL38" s="578"/>
      <c r="AM38" s="555"/>
      <c r="AN38" s="581"/>
      <c r="AO38" s="552"/>
      <c r="AP38" s="555"/>
      <c r="AQ38" s="558"/>
      <c r="AR38" s="555"/>
      <c r="AS38" s="558"/>
      <c r="AT38" s="555"/>
      <c r="AU38" s="558"/>
      <c r="AV38" s="555"/>
      <c r="AW38" s="575"/>
    </row>
    <row r="39" spans="1:49" ht="16.5" customHeight="1" thickBot="1" x14ac:dyDescent="0.3">
      <c r="A39" s="406" t="s">
        <v>651</v>
      </c>
      <c r="B39" s="409" t="s">
        <v>8</v>
      </c>
      <c r="C39" s="408" t="s">
        <v>9</v>
      </c>
      <c r="D39" s="408" t="s">
        <v>10</v>
      </c>
      <c r="E39" s="408" t="s">
        <v>11</v>
      </c>
      <c r="F39" s="408" t="s">
        <v>12</v>
      </c>
      <c r="G39" s="64" t="s">
        <v>13</v>
      </c>
      <c r="H39" s="63"/>
      <c r="I39" s="65" t="s">
        <v>14</v>
      </c>
      <c r="J39" s="63"/>
      <c r="K39" s="416" t="s">
        <v>15</v>
      </c>
      <c r="L39" s="409"/>
      <c r="M39" s="409"/>
      <c r="N39" s="552"/>
      <c r="O39" s="555"/>
      <c r="P39" s="569"/>
      <c r="Q39" s="555"/>
      <c r="R39" s="569"/>
      <c r="S39" s="555"/>
      <c r="T39" s="569"/>
      <c r="U39" s="555"/>
      <c r="V39" s="572"/>
      <c r="W39" s="584"/>
      <c r="X39" s="587"/>
      <c r="Y39" s="590"/>
      <c r="Z39" s="587"/>
      <c r="AA39" s="590"/>
      <c r="AB39" s="587"/>
      <c r="AC39" s="590"/>
      <c r="AD39" s="587"/>
      <c r="AE39" s="593"/>
      <c r="AF39" s="552"/>
      <c r="AG39" s="555"/>
      <c r="AH39" s="578"/>
      <c r="AI39" s="555"/>
      <c r="AJ39" s="578"/>
      <c r="AK39" s="555"/>
      <c r="AL39" s="578"/>
      <c r="AM39" s="555"/>
      <c r="AN39" s="581"/>
      <c r="AO39" s="552"/>
      <c r="AP39" s="555"/>
      <c r="AQ39" s="558"/>
      <c r="AR39" s="555"/>
      <c r="AS39" s="558"/>
      <c r="AT39" s="555"/>
      <c r="AU39" s="558"/>
      <c r="AV39" s="555"/>
      <c r="AW39" s="575"/>
    </row>
    <row r="40" spans="1:49" ht="32.25" thickBot="1" x14ac:dyDescent="0.3">
      <c r="A40" s="407"/>
      <c r="B40" s="410"/>
      <c r="C40" s="410"/>
      <c r="D40" s="410"/>
      <c r="E40" s="410"/>
      <c r="F40" s="410"/>
      <c r="G40" s="125" t="s">
        <v>16</v>
      </c>
      <c r="H40" s="125" t="s">
        <v>17</v>
      </c>
      <c r="I40" s="125" t="s">
        <v>18</v>
      </c>
      <c r="J40" s="125" t="s">
        <v>19</v>
      </c>
      <c r="K40" s="417"/>
      <c r="L40" s="410"/>
      <c r="M40" s="410"/>
      <c r="N40" s="553"/>
      <c r="O40" s="556"/>
      <c r="P40" s="570"/>
      <c r="Q40" s="556"/>
      <c r="R40" s="570"/>
      <c r="S40" s="556"/>
      <c r="T40" s="570"/>
      <c r="U40" s="556"/>
      <c r="V40" s="573"/>
      <c r="W40" s="585"/>
      <c r="X40" s="588"/>
      <c r="Y40" s="591"/>
      <c r="Z40" s="588"/>
      <c r="AA40" s="591"/>
      <c r="AB40" s="588"/>
      <c r="AC40" s="591"/>
      <c r="AD40" s="588"/>
      <c r="AE40" s="594"/>
      <c r="AF40" s="553"/>
      <c r="AG40" s="556"/>
      <c r="AH40" s="579"/>
      <c r="AI40" s="556"/>
      <c r="AJ40" s="579"/>
      <c r="AK40" s="556"/>
      <c r="AL40" s="579"/>
      <c r="AM40" s="556"/>
      <c r="AN40" s="582"/>
      <c r="AO40" s="553"/>
      <c r="AP40" s="556"/>
      <c r="AQ40" s="559"/>
      <c r="AR40" s="556"/>
      <c r="AS40" s="559"/>
      <c r="AT40" s="556"/>
      <c r="AU40" s="559"/>
      <c r="AV40" s="556"/>
      <c r="AW40" s="576"/>
    </row>
    <row r="41" spans="1:49" ht="90" x14ac:dyDescent="0.25">
      <c r="A41" s="148">
        <v>152</v>
      </c>
      <c r="B41" s="258" t="s">
        <v>564</v>
      </c>
      <c r="C41" s="197" t="s">
        <v>565</v>
      </c>
      <c r="D41" s="197" t="s">
        <v>566</v>
      </c>
      <c r="E41" s="197" t="s">
        <v>567</v>
      </c>
      <c r="F41" s="197" t="s">
        <v>371</v>
      </c>
      <c r="G41" s="129">
        <v>2023</v>
      </c>
      <c r="H41" s="211">
        <v>2024</v>
      </c>
      <c r="I41" s="199">
        <v>400000000</v>
      </c>
      <c r="J41" s="200"/>
      <c r="K41" s="201"/>
      <c r="L41" s="275" t="s">
        <v>620</v>
      </c>
      <c r="M41" s="224"/>
      <c r="N41" s="148">
        <v>4</v>
      </c>
      <c r="O41" s="288"/>
      <c r="P41" s="130">
        <f t="shared" ref="P41:P42" si="60">+O41/N41</f>
        <v>0</v>
      </c>
      <c r="Q41" s="252"/>
      <c r="R41" s="130">
        <f t="shared" ref="R41:R42" si="61">+(O41+Q41)/N41</f>
        <v>0</v>
      </c>
      <c r="S41" s="252"/>
      <c r="T41" s="130">
        <f t="shared" ref="T41:T42" si="62">+(O41+Q41+S41)/N41</f>
        <v>0</v>
      </c>
      <c r="U41" s="131"/>
      <c r="V41" s="132">
        <f t="shared" ref="V41:V42" si="63">+(O41+Q41+S41+U41)/N41</f>
        <v>0</v>
      </c>
      <c r="W41" s="255">
        <v>2</v>
      </c>
      <c r="X41" s="252"/>
      <c r="Y41" s="137">
        <f t="shared" ref="Y41:Y42" si="64">+X41/W41</f>
        <v>0</v>
      </c>
      <c r="Z41" s="252"/>
      <c r="AA41" s="137">
        <f t="shared" ref="AA41:AA42" si="65">+(X41+Z41)/W41</f>
        <v>0</v>
      </c>
      <c r="AB41" s="252"/>
      <c r="AC41" s="137">
        <f t="shared" ref="AC41:AC42" si="66">+(X41+Z41+AB41)/W41</f>
        <v>0</v>
      </c>
      <c r="AD41" s="131"/>
      <c r="AE41" s="139">
        <f t="shared" ref="AE41:AE42" si="67">+(X41+Z41+AB41+AD41)/W41</f>
        <v>0</v>
      </c>
      <c r="AF41" s="255">
        <v>1</v>
      </c>
      <c r="AG41" s="252"/>
      <c r="AH41" s="141">
        <f t="shared" ref="AH41:AH42" si="68">+AG41/AF41</f>
        <v>0</v>
      </c>
      <c r="AI41" s="252"/>
      <c r="AJ41" s="141">
        <f t="shared" ref="AJ41:AJ42" si="69">+(AG41+AI41)/AF41</f>
        <v>0</v>
      </c>
      <c r="AK41" s="252">
        <v>1</v>
      </c>
      <c r="AL41" s="141">
        <f t="shared" ref="AL41:AL42" si="70">+(AG41+AI41+AK41)/AF41</f>
        <v>1</v>
      </c>
      <c r="AM41" s="131"/>
      <c r="AN41" s="142">
        <f t="shared" ref="AN41:AN42" si="71">+(AG41+AI41+AK41+AM41)/AF41</f>
        <v>1</v>
      </c>
      <c r="AO41" s="255"/>
      <c r="AP41" s="252"/>
      <c r="AQ41" s="144" t="e">
        <f t="shared" ref="AQ41:AQ42" si="72">+AP41/AO41</f>
        <v>#DIV/0!</v>
      </c>
      <c r="AR41" s="252"/>
      <c r="AS41" s="144" t="e">
        <f t="shared" ref="AS41:AS42" si="73">+(AP41+AR41)/AO41</f>
        <v>#DIV/0!</v>
      </c>
      <c r="AT41" s="252"/>
      <c r="AU41" s="144" t="e">
        <f t="shared" ref="AU41:AU42" si="74">+(AP41+AR41+AT41)/AO41</f>
        <v>#DIV/0!</v>
      </c>
      <c r="AV41" s="131"/>
      <c r="AW41" s="145" t="e">
        <f t="shared" ref="AW41:AW42" si="75">+(AP41+AR41+AT41+AV41)/AO41</f>
        <v>#DIV/0!</v>
      </c>
    </row>
    <row r="42" spans="1:49" ht="95.25" thickBot="1" x14ac:dyDescent="0.3">
      <c r="A42" s="152">
        <v>153</v>
      </c>
      <c r="B42" s="240" t="s">
        <v>568</v>
      </c>
      <c r="C42" s="203" t="s">
        <v>569</v>
      </c>
      <c r="D42" s="203" t="s">
        <v>570</v>
      </c>
      <c r="E42" s="203" t="s">
        <v>571</v>
      </c>
      <c r="F42" s="203" t="s">
        <v>572</v>
      </c>
      <c r="G42" s="205">
        <v>2023</v>
      </c>
      <c r="H42" s="214">
        <v>2024</v>
      </c>
      <c r="I42" s="206">
        <v>20000000</v>
      </c>
      <c r="J42" s="207"/>
      <c r="K42" s="208"/>
      <c r="L42" s="276" t="s">
        <v>621</v>
      </c>
      <c r="M42" s="226"/>
      <c r="N42" s="244"/>
      <c r="O42" s="253"/>
      <c r="P42" s="166" t="e">
        <f t="shared" si="60"/>
        <v>#DIV/0!</v>
      </c>
      <c r="Q42" s="254"/>
      <c r="R42" s="166" t="e">
        <f t="shared" si="61"/>
        <v>#DIV/0!</v>
      </c>
      <c r="S42" s="254"/>
      <c r="T42" s="166" t="e">
        <f t="shared" si="62"/>
        <v>#DIV/0!</v>
      </c>
      <c r="U42" s="155"/>
      <c r="V42" s="167" t="e">
        <f t="shared" si="63"/>
        <v>#DIV/0!</v>
      </c>
      <c r="W42" s="257"/>
      <c r="X42" s="254"/>
      <c r="Y42" s="161" t="e">
        <f t="shared" si="64"/>
        <v>#DIV/0!</v>
      </c>
      <c r="Z42" s="254"/>
      <c r="AA42" s="161" t="e">
        <f t="shared" si="65"/>
        <v>#DIV/0!</v>
      </c>
      <c r="AB42" s="254"/>
      <c r="AC42" s="161" t="e">
        <f t="shared" si="66"/>
        <v>#DIV/0!</v>
      </c>
      <c r="AD42" s="155"/>
      <c r="AE42" s="162" t="e">
        <f t="shared" si="67"/>
        <v>#DIV/0!</v>
      </c>
      <c r="AF42" s="257">
        <v>1</v>
      </c>
      <c r="AG42" s="254"/>
      <c r="AH42" s="158">
        <f t="shared" si="68"/>
        <v>0</v>
      </c>
      <c r="AI42" s="254"/>
      <c r="AJ42" s="158">
        <f t="shared" si="69"/>
        <v>0</v>
      </c>
      <c r="AK42" s="254">
        <v>1</v>
      </c>
      <c r="AL42" s="158">
        <f t="shared" si="70"/>
        <v>1</v>
      </c>
      <c r="AM42" s="155"/>
      <c r="AN42" s="159">
        <f t="shared" si="71"/>
        <v>1</v>
      </c>
      <c r="AO42" s="257"/>
      <c r="AP42" s="254"/>
      <c r="AQ42" s="154" t="e">
        <f t="shared" si="72"/>
        <v>#DIV/0!</v>
      </c>
      <c r="AR42" s="254"/>
      <c r="AS42" s="154" t="e">
        <f t="shared" si="73"/>
        <v>#DIV/0!</v>
      </c>
      <c r="AT42" s="254"/>
      <c r="AU42" s="154" t="e">
        <f t="shared" si="74"/>
        <v>#DIV/0!</v>
      </c>
      <c r="AV42" s="155"/>
      <c r="AW42" s="156" t="e">
        <f t="shared" si="75"/>
        <v>#DIV/0!</v>
      </c>
    </row>
  </sheetData>
  <mergeCells count="224">
    <mergeCell ref="AR23:AR27"/>
    <mergeCell ref="AS23:AS27"/>
    <mergeCell ref="AT23:AT27"/>
    <mergeCell ref="AU23:AU27"/>
    <mergeCell ref="AV23:AV27"/>
    <mergeCell ref="AW23:AW27"/>
    <mergeCell ref="AO36:AO40"/>
    <mergeCell ref="AP36:AP40"/>
    <mergeCell ref="AQ36:AQ40"/>
    <mergeCell ref="AR36:AR40"/>
    <mergeCell ref="AS36:AS40"/>
    <mergeCell ref="AT36:AT40"/>
    <mergeCell ref="AU36:AU40"/>
    <mergeCell ref="AV36:AV40"/>
    <mergeCell ref="AW36:AW40"/>
    <mergeCell ref="C36:M36"/>
    <mergeCell ref="C37:M37"/>
    <mergeCell ref="AO1:AW1"/>
    <mergeCell ref="AO2:AO6"/>
    <mergeCell ref="AP2:AP6"/>
    <mergeCell ref="AQ2:AQ6"/>
    <mergeCell ref="AR2:AR6"/>
    <mergeCell ref="AS2:AS6"/>
    <mergeCell ref="AT2:AT6"/>
    <mergeCell ref="AU2:AU6"/>
    <mergeCell ref="AV2:AV6"/>
    <mergeCell ref="AW2:AW6"/>
    <mergeCell ref="AO13:AO17"/>
    <mergeCell ref="AP13:AP17"/>
    <mergeCell ref="AQ13:AQ17"/>
    <mergeCell ref="AR13:AR17"/>
    <mergeCell ref="AS13:AS17"/>
    <mergeCell ref="AT13:AT17"/>
    <mergeCell ref="AU13:AU17"/>
    <mergeCell ref="AV13:AV17"/>
    <mergeCell ref="AW13:AW17"/>
    <mergeCell ref="AO23:AO27"/>
    <mergeCell ref="AP23:AP27"/>
    <mergeCell ref="AQ23:AQ27"/>
    <mergeCell ref="R23:R27"/>
    <mergeCell ref="S23:S27"/>
    <mergeCell ref="T23:T27"/>
    <mergeCell ref="U23:U27"/>
    <mergeCell ref="N36:N40"/>
    <mergeCell ref="O36:O40"/>
    <mergeCell ref="P36:P40"/>
    <mergeCell ref="Q36:Q40"/>
    <mergeCell ref="R36:R40"/>
    <mergeCell ref="S36:S40"/>
    <mergeCell ref="T36:T40"/>
    <mergeCell ref="U36:U40"/>
    <mergeCell ref="N23:N27"/>
    <mergeCell ref="O23:O27"/>
    <mergeCell ref="P23:P27"/>
    <mergeCell ref="Q23:Q27"/>
    <mergeCell ref="N13:N17"/>
    <mergeCell ref="O13:O17"/>
    <mergeCell ref="P13:P17"/>
    <mergeCell ref="Q13:Q17"/>
    <mergeCell ref="R13:R17"/>
    <mergeCell ref="S13:S17"/>
    <mergeCell ref="T13:T17"/>
    <mergeCell ref="U13:U17"/>
    <mergeCell ref="N2:N6"/>
    <mergeCell ref="O2:O6"/>
    <mergeCell ref="P2:P6"/>
    <mergeCell ref="Q2:Q6"/>
    <mergeCell ref="R2:R6"/>
    <mergeCell ref="S2:S6"/>
    <mergeCell ref="T2:T6"/>
    <mergeCell ref="C2:M2"/>
    <mergeCell ref="C3:M3"/>
    <mergeCell ref="A1:M1"/>
    <mergeCell ref="A2:B2"/>
    <mergeCell ref="A3:B3"/>
    <mergeCell ref="A4:B4"/>
    <mergeCell ref="A5:A6"/>
    <mergeCell ref="L4:L6"/>
    <mergeCell ref="U2:U6"/>
    <mergeCell ref="C15:J15"/>
    <mergeCell ref="B16:B17"/>
    <mergeCell ref="C16:C17"/>
    <mergeCell ref="D16:D17"/>
    <mergeCell ref="E16:E17"/>
    <mergeCell ref="F16:F17"/>
    <mergeCell ref="K16:K17"/>
    <mergeCell ref="C4:J4"/>
    <mergeCell ref="B5:B6"/>
    <mergeCell ref="C5:C6"/>
    <mergeCell ref="D5:D6"/>
    <mergeCell ref="E5:E6"/>
    <mergeCell ref="F5:F6"/>
    <mergeCell ref="K5:K6"/>
    <mergeCell ref="M38:M40"/>
    <mergeCell ref="N1:V1"/>
    <mergeCell ref="V13:V17"/>
    <mergeCell ref="C38:J38"/>
    <mergeCell ref="B39:B40"/>
    <mergeCell ref="C39:C40"/>
    <mergeCell ref="D39:D40"/>
    <mergeCell ref="E39:E40"/>
    <mergeCell ref="F39:F40"/>
    <mergeCell ref="K39:K40"/>
    <mergeCell ref="C25:J25"/>
    <mergeCell ref="B26:B27"/>
    <mergeCell ref="C26:C27"/>
    <mergeCell ref="D26:D27"/>
    <mergeCell ref="E26:E27"/>
    <mergeCell ref="C13:M13"/>
    <mergeCell ref="C14:M14"/>
    <mergeCell ref="C23:M23"/>
    <mergeCell ref="C24:M24"/>
    <mergeCell ref="M4:M6"/>
    <mergeCell ref="M15:M17"/>
    <mergeCell ref="M25:M27"/>
    <mergeCell ref="F26:F27"/>
    <mergeCell ref="K26:K27"/>
    <mergeCell ref="AN2:AN6"/>
    <mergeCell ref="W1:AE1"/>
    <mergeCell ref="AF1:AN1"/>
    <mergeCell ref="V2:V6"/>
    <mergeCell ref="W2:W6"/>
    <mergeCell ref="X2:X6"/>
    <mergeCell ref="Y2:Y6"/>
    <mergeCell ref="Z2:Z6"/>
    <mergeCell ref="AA2:AA6"/>
    <mergeCell ref="AB2:AB6"/>
    <mergeCell ref="AC2:AC6"/>
    <mergeCell ref="AD2:AD6"/>
    <mergeCell ref="AE2:AE6"/>
    <mergeCell ref="AF2:AF6"/>
    <mergeCell ref="AG2:AG6"/>
    <mergeCell ref="AH2:AH6"/>
    <mergeCell ref="AI2:AI6"/>
    <mergeCell ref="W13:W17"/>
    <mergeCell ref="X13:X17"/>
    <mergeCell ref="Y13:Y17"/>
    <mergeCell ref="Z13:Z17"/>
    <mergeCell ref="AA13:AA17"/>
    <mergeCell ref="AJ2:AJ6"/>
    <mergeCell ref="AK2:AK6"/>
    <mergeCell ref="AL2:AL6"/>
    <mergeCell ref="AM2:AM6"/>
    <mergeCell ref="AH13:AH17"/>
    <mergeCell ref="AI13:AI17"/>
    <mergeCell ref="AJ13:AJ17"/>
    <mergeCell ref="AK13:AK17"/>
    <mergeCell ref="AB13:AB17"/>
    <mergeCell ref="AC13:AC17"/>
    <mergeCell ref="AD13:AD17"/>
    <mergeCell ref="AE13:AE17"/>
    <mergeCell ref="AF13:AF17"/>
    <mergeCell ref="AN36:AN40"/>
    <mergeCell ref="AN23:AN27"/>
    <mergeCell ref="V36:V40"/>
    <mergeCell ref="W36:W40"/>
    <mergeCell ref="X36:X40"/>
    <mergeCell ref="Y36:Y40"/>
    <mergeCell ref="Z36:Z40"/>
    <mergeCell ref="AA36:AA40"/>
    <mergeCell ref="AB36:AB40"/>
    <mergeCell ref="AC36:AC40"/>
    <mergeCell ref="AD36:AD40"/>
    <mergeCell ref="AE36:AE40"/>
    <mergeCell ref="AF36:AF40"/>
    <mergeCell ref="AG36:AG40"/>
    <mergeCell ref="AH36:AH40"/>
    <mergeCell ref="AI36:AI40"/>
    <mergeCell ref="AJ36:AJ40"/>
    <mergeCell ref="AI23:AI27"/>
    <mergeCell ref="AJ23:AJ27"/>
    <mergeCell ref="AK23:AK27"/>
    <mergeCell ref="AL23:AL27"/>
    <mergeCell ref="AM23:AM27"/>
    <mergeCell ref="V23:V27"/>
    <mergeCell ref="W23:W27"/>
    <mergeCell ref="A26:A27"/>
    <mergeCell ref="A35:M35"/>
    <mergeCell ref="A36:B36"/>
    <mergeCell ref="A37:B37"/>
    <mergeCell ref="A38:B38"/>
    <mergeCell ref="A39:A40"/>
    <mergeCell ref="N12:V12"/>
    <mergeCell ref="W12:AE12"/>
    <mergeCell ref="AF12:AN12"/>
    <mergeCell ref="L15:L17"/>
    <mergeCell ref="L25:L27"/>
    <mergeCell ref="L38:L40"/>
    <mergeCell ref="A12:M12"/>
    <mergeCell ref="A13:B13"/>
    <mergeCell ref="A14:B14"/>
    <mergeCell ref="A15:B15"/>
    <mergeCell ref="A16:A17"/>
    <mergeCell ref="A22:M22"/>
    <mergeCell ref="A23:B23"/>
    <mergeCell ref="A24:B24"/>
    <mergeCell ref="A25:B25"/>
    <mergeCell ref="AK36:AK40"/>
    <mergeCell ref="AL36:AL40"/>
    <mergeCell ref="AM36:AM40"/>
    <mergeCell ref="AO12:AW12"/>
    <mergeCell ref="N22:V22"/>
    <mergeCell ref="W22:AE22"/>
    <mergeCell ref="AF22:AN22"/>
    <mergeCell ref="AO22:AW22"/>
    <mergeCell ref="N35:V35"/>
    <mergeCell ref="W35:AE35"/>
    <mergeCell ref="AF35:AN35"/>
    <mergeCell ref="AO35:AW35"/>
    <mergeCell ref="AL13:AL17"/>
    <mergeCell ref="AM13:AM17"/>
    <mergeCell ref="AN13:AN17"/>
    <mergeCell ref="X23:X27"/>
    <mergeCell ref="Y23:Y27"/>
    <mergeCell ref="Z23:Z27"/>
    <mergeCell ref="AA23:AA27"/>
    <mergeCell ref="AB23:AB27"/>
    <mergeCell ref="AC23:AC27"/>
    <mergeCell ref="AD23:AD27"/>
    <mergeCell ref="AE23:AE27"/>
    <mergeCell ref="AF23:AF27"/>
    <mergeCell ref="AG23:AG27"/>
    <mergeCell ref="AH23:AH27"/>
    <mergeCell ref="AG13:AG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7" sqref="D7"/>
    </sheetView>
  </sheetViews>
  <sheetFormatPr baseColWidth="10" defaultRowHeight="15" x14ac:dyDescent="0.25"/>
  <cols>
    <col min="1" max="1" width="12.42578125" customWidth="1"/>
    <col min="2" max="2" width="9.42578125" bestFit="1" customWidth="1"/>
    <col min="3" max="3" width="40.42578125" bestFit="1" customWidth="1"/>
  </cols>
  <sheetData>
    <row r="1" spans="1:3" ht="38.25" customHeight="1" thickBot="1" x14ac:dyDescent="0.3">
      <c r="A1" s="644" t="s">
        <v>659</v>
      </c>
      <c r="B1" s="645"/>
      <c r="C1" s="646"/>
    </row>
    <row r="2" spans="1:3" x14ac:dyDescent="0.25">
      <c r="A2" s="103" t="s">
        <v>625</v>
      </c>
      <c r="B2" s="104" t="s">
        <v>626</v>
      </c>
      <c r="C2" s="105" t="s">
        <v>624</v>
      </c>
    </row>
    <row r="3" spans="1:3" x14ac:dyDescent="0.25">
      <c r="A3" s="98"/>
      <c r="B3" s="97"/>
      <c r="C3" s="99" t="s">
        <v>634</v>
      </c>
    </row>
    <row r="4" spans="1:3" x14ac:dyDescent="0.25">
      <c r="A4" s="98"/>
      <c r="B4" s="97"/>
      <c r="C4" s="99" t="s">
        <v>631</v>
      </c>
    </row>
    <row r="5" spans="1:3" x14ac:dyDescent="0.25">
      <c r="A5" s="98"/>
      <c r="B5" s="97"/>
      <c r="C5" s="99" t="s">
        <v>627</v>
      </c>
    </row>
    <row r="6" spans="1:3" x14ac:dyDescent="0.25">
      <c r="A6" s="98"/>
      <c r="B6" s="97"/>
      <c r="C6" s="99" t="s">
        <v>635</v>
      </c>
    </row>
    <row r="7" spans="1:3" x14ac:dyDescent="0.25">
      <c r="A7" s="98"/>
      <c r="B7" s="97"/>
      <c r="C7" s="99" t="s">
        <v>600</v>
      </c>
    </row>
    <row r="8" spans="1:3" x14ac:dyDescent="0.25">
      <c r="A8" s="98"/>
      <c r="B8" s="97"/>
      <c r="C8" s="99" t="s">
        <v>630</v>
      </c>
    </row>
    <row r="9" spans="1:3" x14ac:dyDescent="0.25">
      <c r="A9" s="98"/>
      <c r="B9" s="97"/>
      <c r="C9" s="99" t="s">
        <v>628</v>
      </c>
    </row>
    <row r="10" spans="1:3" x14ac:dyDescent="0.25">
      <c r="A10" s="98"/>
      <c r="B10" s="97"/>
      <c r="C10" s="99" t="s">
        <v>638</v>
      </c>
    </row>
    <row r="11" spans="1:3" x14ac:dyDescent="0.25">
      <c r="A11" s="98"/>
      <c r="B11" s="97"/>
      <c r="C11" s="99" t="s">
        <v>629</v>
      </c>
    </row>
    <row r="12" spans="1:3" x14ac:dyDescent="0.25">
      <c r="A12" s="98"/>
      <c r="B12" s="97"/>
      <c r="C12" s="99" t="s">
        <v>632</v>
      </c>
    </row>
    <row r="13" spans="1:3" x14ac:dyDescent="0.25">
      <c r="A13" s="98"/>
      <c r="B13" s="97"/>
      <c r="C13" s="99" t="s">
        <v>636</v>
      </c>
    </row>
    <row r="14" spans="1:3" x14ac:dyDescent="0.25">
      <c r="A14" s="98"/>
      <c r="B14" s="97"/>
      <c r="C14" s="99" t="s">
        <v>633</v>
      </c>
    </row>
    <row r="15" spans="1:3" ht="15.75" thickBot="1" x14ac:dyDescent="0.3">
      <c r="A15" s="100"/>
      <c r="B15" s="101"/>
      <c r="C15" s="102" t="s">
        <v>637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CONSOLIDADO</vt:lpstr>
      <vt:lpstr>HUMANO</vt:lpstr>
      <vt:lpstr>SALUDABLE</vt:lpstr>
      <vt:lpstr>SOSTENIBLE</vt:lpstr>
      <vt:lpstr>SEGURO</vt:lpstr>
      <vt:lpstr>MODERNO</vt:lpstr>
      <vt:lpstr>VERDE</vt:lpstr>
      <vt:lpstr>INTELIGENTE</vt:lpstr>
      <vt:lpstr>CRONOGRAMA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COCALIDAD</cp:lastModifiedBy>
  <cp:lastPrinted>2021-05-20T20:34:57Z</cp:lastPrinted>
  <dcterms:created xsi:type="dcterms:W3CDTF">2021-01-27T15:03:16Z</dcterms:created>
  <dcterms:modified xsi:type="dcterms:W3CDTF">2025-02-11T16:39:47Z</dcterms:modified>
</cp:coreProperties>
</file>