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estadistica3\Documents\DISCO F\FICHAS TÉCNICAS E INDICADORES\2. INDICADORES MISIONALES\INDICADORES DE CALIDAD 2018 - RES 0256\"/>
    </mc:Choice>
  </mc:AlternateContent>
  <xr:revisionPtr revIDLastSave="0" documentId="13_ncr:1_{25C2E39E-96C0-4EE0-B72C-E6755D4CC172}" xr6:coauthVersionLast="47" xr6:coauthVersionMax="47" xr10:uidLastSave="{00000000-0000-0000-0000-000000000000}"/>
  <bookViews>
    <workbookView xWindow="-120" yWindow="-120" windowWidth="29040" windowHeight="15720" xr2:uid="{00000000-000D-0000-FFFF-FFFF00000000}"/>
  </bookViews>
  <sheets>
    <sheet name="INDICADORES DE CALIDAD 2025" sheetId="1" r:id="rId1"/>
    <sheet name="PRODUCCIÓN ANUAL 2025" sheetId="2" r:id="rId2"/>
  </sheets>
  <externalReferences>
    <externalReference r:id="rId3"/>
  </externalReferences>
  <definedNames>
    <definedName name="B" localSheetId="1">#REF!</definedName>
    <definedName name="B">#REF!</definedName>
    <definedName name="BASECAMAS" localSheetId="1">#REF!</definedName>
    <definedName name="BASECAMAS">#REF!</definedName>
    <definedName name="CAR" localSheetId="1">#REF!</definedName>
    <definedName name="CAR">#REF!</definedName>
    <definedName name="CODIGO" localSheetId="1">[1]ENTIDADES!#REF!</definedName>
    <definedName name="CODIGO">[1]ENTIDADES!#REF!</definedName>
    <definedName name="HOSPITAL" localSheetId="1">[1]ENTIDADES!#REF!</definedName>
    <definedName name="HOSPITAL">[1]ENTIDADES!#REF!</definedName>
    <definedName name="JO" localSheetId="1">[1]ENTIDADES!#REF!</definedName>
    <definedName name="JO">[1]ENTIDADES!#REF!</definedName>
    <definedName name="MUNICIPIO" localSheetId="1">[1]ENTIDADES!#REF!</definedName>
    <definedName name="MUNICIPIO">[1]ENTIDADES!#REF!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0" i="1" l="1"/>
  <c r="BD13" i="1"/>
  <c r="BB13" i="1"/>
  <c r="BC13" i="1"/>
  <c r="BC10" i="1"/>
  <c r="BB10" i="1"/>
  <c r="AC21" i="1"/>
  <c r="AU31" i="1"/>
  <c r="AR31" i="1"/>
  <c r="AI31" i="1"/>
  <c r="AF31" i="1"/>
  <c r="T31" i="1"/>
  <c r="Q31" i="1"/>
  <c r="H31" i="1"/>
  <c r="E31" i="1"/>
  <c r="AU30" i="1"/>
  <c r="AR30" i="1"/>
  <c r="AU29" i="1"/>
  <c r="AR29" i="1"/>
  <c r="AI30" i="1"/>
  <c r="AF30" i="1"/>
  <c r="AI29" i="1"/>
  <c r="AF29" i="1"/>
  <c r="T30" i="1"/>
  <c r="Q30" i="1"/>
  <c r="T29" i="1"/>
  <c r="Q29" i="1"/>
  <c r="H30" i="1"/>
  <c r="E30" i="1"/>
  <c r="H29" i="1"/>
  <c r="E29" i="1"/>
  <c r="AU22" i="1"/>
  <c r="AR22" i="1"/>
  <c r="AU21" i="1"/>
  <c r="AR21" i="1"/>
  <c r="T22" i="1"/>
  <c r="Q22" i="1"/>
  <c r="T21" i="1"/>
  <c r="Q21" i="1"/>
  <c r="K21" i="1"/>
  <c r="H21" i="1"/>
  <c r="AU28" i="1"/>
  <c r="AR28" i="1"/>
  <c r="AU27" i="1"/>
  <c r="AR27" i="1"/>
  <c r="AU26" i="1"/>
  <c r="AR26" i="1"/>
  <c r="AU25" i="1"/>
  <c r="AR25" i="1"/>
  <c r="AU24" i="1"/>
  <c r="AR24" i="1"/>
  <c r="AU23" i="1"/>
  <c r="AR23" i="1"/>
  <c r="AI28" i="1"/>
  <c r="AF28" i="1"/>
  <c r="AI27" i="1"/>
  <c r="AF27" i="1"/>
  <c r="AI26" i="1"/>
  <c r="AF26" i="1"/>
  <c r="AI25" i="1"/>
  <c r="AF25" i="1"/>
  <c r="AI24" i="1"/>
  <c r="AF24" i="1"/>
  <c r="AI23" i="1"/>
  <c r="AF23" i="1"/>
  <c r="T28" i="1"/>
  <c r="Q28" i="1"/>
  <c r="T27" i="1"/>
  <c r="Q27" i="1"/>
  <c r="T26" i="1"/>
  <c r="Q26" i="1"/>
  <c r="T25" i="1"/>
  <c r="Q25" i="1"/>
  <c r="T24" i="1"/>
  <c r="Q24" i="1"/>
  <c r="T23" i="1"/>
  <c r="Q23" i="1"/>
  <c r="H28" i="1"/>
  <c r="E28" i="1"/>
  <c r="H27" i="1"/>
  <c r="E27" i="1"/>
  <c r="H26" i="1"/>
  <c r="E26" i="1"/>
  <c r="H25" i="1"/>
  <c r="E25" i="1"/>
  <c r="H24" i="1"/>
  <c r="E24" i="1"/>
  <c r="H23" i="1"/>
  <c r="E23" i="1"/>
  <c r="AA10" i="1" l="1"/>
  <c r="AY13" i="1"/>
  <c r="AZ13" i="1"/>
  <c r="AO22" i="1"/>
  <c r="AO21" i="1"/>
  <c r="N21" i="1"/>
  <c r="Q16" i="1"/>
  <c r="E21" i="1"/>
  <c r="AX33" i="1"/>
  <c r="AX32" i="1"/>
  <c r="AX31" i="1"/>
  <c r="AX30" i="1"/>
  <c r="AX29" i="1"/>
  <c r="AX28" i="1"/>
  <c r="AX27" i="1"/>
  <c r="AX26" i="1"/>
  <c r="AX25" i="1"/>
  <c r="AX24" i="1"/>
  <c r="AX23" i="1"/>
  <c r="AX22" i="1"/>
  <c r="AX20" i="1"/>
  <c r="AX19" i="1"/>
  <c r="AX18" i="1"/>
  <c r="AX17" i="1"/>
  <c r="AX16" i="1"/>
  <c r="AX15" i="1"/>
  <c r="AX14" i="1"/>
  <c r="AX13" i="1"/>
  <c r="AX12" i="1"/>
  <c r="AX11" i="1"/>
  <c r="AX10" i="1"/>
  <c r="AU33" i="1"/>
  <c r="AU32" i="1"/>
  <c r="AU20" i="1"/>
  <c r="AU19" i="1"/>
  <c r="AU18" i="1"/>
  <c r="AU17" i="1"/>
  <c r="AU16" i="1"/>
  <c r="AU15" i="1"/>
  <c r="AU14" i="1"/>
  <c r="AU13" i="1"/>
  <c r="AU12" i="1"/>
  <c r="AU11" i="1"/>
  <c r="AU10" i="1"/>
  <c r="AR33" i="1"/>
  <c r="AR32" i="1"/>
  <c r="AR20" i="1"/>
  <c r="AR19" i="1"/>
  <c r="AR18" i="1"/>
  <c r="AR17" i="1"/>
  <c r="AR16" i="1"/>
  <c r="AR15" i="1"/>
  <c r="AR14" i="1"/>
  <c r="AR13" i="1"/>
  <c r="AR12" i="1"/>
  <c r="AR11" i="1"/>
  <c r="AR10" i="1"/>
  <c r="AL33" i="1"/>
  <c r="AL32" i="1"/>
  <c r="AL31" i="1"/>
  <c r="AL30" i="1"/>
  <c r="AL29" i="1"/>
  <c r="AL28" i="1"/>
  <c r="AL27" i="1"/>
  <c r="AL26" i="1"/>
  <c r="AL25" i="1"/>
  <c r="AL24" i="1"/>
  <c r="AL23" i="1"/>
  <c r="AL22" i="1"/>
  <c r="AL20" i="1"/>
  <c r="AL19" i="1"/>
  <c r="AL18" i="1"/>
  <c r="AL17" i="1"/>
  <c r="AL16" i="1"/>
  <c r="AL15" i="1"/>
  <c r="AL14" i="1"/>
  <c r="AL13" i="1"/>
  <c r="AL12" i="1"/>
  <c r="AL11" i="1"/>
  <c r="AL10" i="1"/>
  <c r="AI33" i="1"/>
  <c r="AI32" i="1"/>
  <c r="AI22" i="1"/>
  <c r="AI20" i="1"/>
  <c r="AI19" i="1"/>
  <c r="AI18" i="1"/>
  <c r="AI17" i="1"/>
  <c r="AI16" i="1"/>
  <c r="AI15" i="1"/>
  <c r="AI14" i="1"/>
  <c r="AI13" i="1"/>
  <c r="AI12" i="1"/>
  <c r="AI11" i="1"/>
  <c r="AI10" i="1"/>
  <c r="AF33" i="1"/>
  <c r="AF32" i="1"/>
  <c r="AF22" i="1"/>
  <c r="AF20" i="1"/>
  <c r="AF19" i="1"/>
  <c r="AF18" i="1"/>
  <c r="AF17" i="1"/>
  <c r="AF16" i="1"/>
  <c r="AF15" i="1"/>
  <c r="AF14" i="1"/>
  <c r="AF13" i="1"/>
  <c r="AF12" i="1"/>
  <c r="AF11" i="1"/>
  <c r="AF10" i="1"/>
  <c r="W33" i="1"/>
  <c r="W32" i="1"/>
  <c r="W31" i="1"/>
  <c r="W30" i="1"/>
  <c r="W29" i="1"/>
  <c r="W28" i="1"/>
  <c r="W27" i="1"/>
  <c r="W26" i="1"/>
  <c r="W25" i="1"/>
  <c r="W24" i="1"/>
  <c r="W23" i="1"/>
  <c r="W22" i="1"/>
  <c r="W20" i="1"/>
  <c r="W19" i="1"/>
  <c r="W18" i="1"/>
  <c r="W17" i="1"/>
  <c r="W16" i="1"/>
  <c r="W15" i="1"/>
  <c r="W14" i="1"/>
  <c r="W13" i="1"/>
  <c r="W12" i="1"/>
  <c r="W11" i="1"/>
  <c r="W10" i="1"/>
  <c r="T33" i="1"/>
  <c r="T32" i="1"/>
  <c r="T20" i="1"/>
  <c r="T19" i="1"/>
  <c r="T18" i="1"/>
  <c r="T17" i="1"/>
  <c r="T16" i="1"/>
  <c r="T15" i="1"/>
  <c r="T14" i="1"/>
  <c r="T13" i="1"/>
  <c r="T12" i="1"/>
  <c r="T11" i="1"/>
  <c r="T10" i="1"/>
  <c r="Q33" i="1"/>
  <c r="Q32" i="1"/>
  <c r="Q19" i="1"/>
  <c r="Q18" i="1"/>
  <c r="Q17" i="1"/>
  <c r="Q15" i="1"/>
  <c r="Q14" i="1"/>
  <c r="Q13" i="1"/>
  <c r="Q12" i="1"/>
  <c r="Q11" i="1"/>
  <c r="Q10" i="1"/>
  <c r="K33" i="1"/>
  <c r="K32" i="1"/>
  <c r="K31" i="1"/>
  <c r="K30" i="1"/>
  <c r="K29" i="1"/>
  <c r="K28" i="1"/>
  <c r="K27" i="1"/>
  <c r="K26" i="1"/>
  <c r="K25" i="1"/>
  <c r="K24" i="1"/>
  <c r="K23" i="1"/>
  <c r="K22" i="1"/>
  <c r="K20" i="1"/>
  <c r="K19" i="1"/>
  <c r="K18" i="1"/>
  <c r="K17" i="1"/>
  <c r="K16" i="1"/>
  <c r="K15" i="1"/>
  <c r="K14" i="1"/>
  <c r="K13" i="1"/>
  <c r="K12" i="1"/>
  <c r="K11" i="1"/>
  <c r="K10" i="1"/>
  <c r="H33" i="1"/>
  <c r="H32" i="1"/>
  <c r="H22" i="1"/>
  <c r="H20" i="1"/>
  <c r="H19" i="1"/>
  <c r="H18" i="1"/>
  <c r="H17" i="1"/>
  <c r="H16" i="1"/>
  <c r="H15" i="1"/>
  <c r="H14" i="1"/>
  <c r="H13" i="1"/>
  <c r="H12" i="1"/>
  <c r="H11" i="1"/>
  <c r="H10" i="1"/>
  <c r="E33" i="1"/>
  <c r="E32" i="1"/>
  <c r="E22" i="1"/>
  <c r="E11" i="1"/>
  <c r="E12" i="1"/>
  <c r="E13" i="1"/>
  <c r="E14" i="1"/>
  <c r="E15" i="1"/>
  <c r="E16" i="1"/>
  <c r="E17" i="1"/>
  <c r="E18" i="1"/>
  <c r="AY32" i="1"/>
  <c r="E20" i="1" l="1"/>
  <c r="E19" i="1"/>
  <c r="E10" i="1"/>
  <c r="BD34" i="1" l="1"/>
  <c r="AZ21" i="1" l="1"/>
  <c r="AY21" i="1"/>
  <c r="BA21" i="1" s="1"/>
  <c r="AZ14" i="1" l="1"/>
  <c r="AY14" i="1"/>
  <c r="BE34" i="1"/>
  <c r="BF34" i="1"/>
  <c r="BA14" i="1" l="1"/>
  <c r="AM28" i="1"/>
  <c r="AN28" i="1"/>
  <c r="AM27" i="1"/>
  <c r="AN27" i="1"/>
  <c r="AO27" i="1" l="1"/>
  <c r="AO28" i="1"/>
  <c r="M13" i="1"/>
  <c r="L13" i="1"/>
  <c r="N13" i="1" l="1"/>
  <c r="BA34" i="1"/>
  <c r="AX34" i="1"/>
  <c r="AU34" i="1"/>
  <c r="AO34" i="1"/>
  <c r="AL34" i="1"/>
  <c r="AI34" i="1"/>
  <c r="AF34" i="1"/>
  <c r="Z34" i="1"/>
  <c r="W34" i="1"/>
  <c r="T34" i="1"/>
  <c r="Q34" i="1"/>
  <c r="N34" i="1"/>
  <c r="K34" i="1"/>
  <c r="H34" i="1"/>
  <c r="E34" i="1"/>
  <c r="BG34" i="1" l="1"/>
  <c r="AY12" i="1"/>
  <c r="AZ12" i="1"/>
  <c r="BA13" i="1" l="1"/>
  <c r="BA12" i="1"/>
  <c r="AM15" i="1"/>
  <c r="AZ33" i="1" l="1"/>
  <c r="AY33" i="1"/>
  <c r="AN33" i="1"/>
  <c r="AM33" i="1"/>
  <c r="AO33" i="1" s="1"/>
  <c r="Y33" i="1"/>
  <c r="X33" i="1"/>
  <c r="M33" i="1"/>
  <c r="L33" i="1"/>
  <c r="AZ32" i="1"/>
  <c r="BA32" i="1" s="1"/>
  <c r="AN32" i="1"/>
  <c r="AM32" i="1"/>
  <c r="Y32" i="1"/>
  <c r="X32" i="1"/>
  <c r="M32" i="1"/>
  <c r="L32" i="1"/>
  <c r="AZ31" i="1"/>
  <c r="AY31" i="1"/>
  <c r="AN31" i="1"/>
  <c r="AM31" i="1"/>
  <c r="AO31" i="1" s="1"/>
  <c r="Y31" i="1"/>
  <c r="X31" i="1"/>
  <c r="Z31" i="1" s="1"/>
  <c r="M31" i="1"/>
  <c r="AB31" i="1" s="1"/>
  <c r="L31" i="1"/>
  <c r="AZ30" i="1"/>
  <c r="AY30" i="1"/>
  <c r="AN30" i="1"/>
  <c r="AM30" i="1"/>
  <c r="AO30" i="1" s="1"/>
  <c r="Y30" i="1"/>
  <c r="X30" i="1"/>
  <c r="M30" i="1"/>
  <c r="AB30" i="1" s="1"/>
  <c r="L30" i="1"/>
  <c r="AZ29" i="1"/>
  <c r="AY29" i="1"/>
  <c r="BA29" i="1" s="1"/>
  <c r="AN29" i="1"/>
  <c r="BC29" i="1" s="1"/>
  <c r="AM29" i="1"/>
  <c r="AO29" i="1" s="1"/>
  <c r="Y29" i="1"/>
  <c r="X29" i="1"/>
  <c r="Z29" i="1" s="1"/>
  <c r="M29" i="1"/>
  <c r="AB29" i="1" s="1"/>
  <c r="L29" i="1"/>
  <c r="AZ28" i="1"/>
  <c r="BC28" i="1" s="1"/>
  <c r="AY28" i="1"/>
  <c r="Y28" i="1"/>
  <c r="X28" i="1"/>
  <c r="M28" i="1"/>
  <c r="L28" i="1"/>
  <c r="AZ27" i="1"/>
  <c r="BC27" i="1" s="1"/>
  <c r="AY27" i="1"/>
  <c r="Y27" i="1"/>
  <c r="X27" i="1"/>
  <c r="M27" i="1"/>
  <c r="L27" i="1"/>
  <c r="AZ26" i="1"/>
  <c r="AY26" i="1"/>
  <c r="BA26" i="1" s="1"/>
  <c r="AN26" i="1"/>
  <c r="AM26" i="1"/>
  <c r="AO26" i="1" s="1"/>
  <c r="Y26" i="1"/>
  <c r="X26" i="1"/>
  <c r="Z26" i="1" s="1"/>
  <c r="M26" i="1"/>
  <c r="AB26" i="1" s="1"/>
  <c r="L26" i="1"/>
  <c r="AZ25" i="1"/>
  <c r="AY25" i="1"/>
  <c r="AN25" i="1"/>
  <c r="AM25" i="1"/>
  <c r="AO25" i="1" s="1"/>
  <c r="Y25" i="1"/>
  <c r="X25" i="1"/>
  <c r="Z25" i="1" s="1"/>
  <c r="M25" i="1"/>
  <c r="AB25" i="1" s="1"/>
  <c r="L25" i="1"/>
  <c r="AZ24" i="1"/>
  <c r="AY24" i="1"/>
  <c r="BA24" i="1" s="1"/>
  <c r="AN24" i="1"/>
  <c r="AM24" i="1"/>
  <c r="AO24" i="1" s="1"/>
  <c r="Y24" i="1"/>
  <c r="X24" i="1"/>
  <c r="M24" i="1"/>
  <c r="L24" i="1"/>
  <c r="AZ23" i="1"/>
  <c r="AY23" i="1"/>
  <c r="BA23" i="1" s="1"/>
  <c r="AN23" i="1"/>
  <c r="AM23" i="1"/>
  <c r="AO23" i="1" s="1"/>
  <c r="Y23" i="1"/>
  <c r="X23" i="1"/>
  <c r="Z23" i="1" s="1"/>
  <c r="M23" i="1"/>
  <c r="AB23" i="1" s="1"/>
  <c r="L23" i="1"/>
  <c r="AZ22" i="1"/>
  <c r="AY22" i="1"/>
  <c r="BA22" i="1" s="1"/>
  <c r="AN22" i="1"/>
  <c r="AM22" i="1"/>
  <c r="Y22" i="1"/>
  <c r="X22" i="1"/>
  <c r="Z22" i="1" s="1"/>
  <c r="M22" i="1"/>
  <c r="L22" i="1"/>
  <c r="AN21" i="1"/>
  <c r="BC21" i="1" s="1"/>
  <c r="AM21" i="1"/>
  <c r="BB21" i="1" s="1"/>
  <c r="BD21" i="1" s="1"/>
  <c r="Y21" i="1"/>
  <c r="X21" i="1"/>
  <c r="Z21" i="1" s="1"/>
  <c r="M21" i="1"/>
  <c r="L21" i="1"/>
  <c r="AZ20" i="1"/>
  <c r="AY20" i="1"/>
  <c r="AN20" i="1"/>
  <c r="AM20" i="1"/>
  <c r="Y20" i="1"/>
  <c r="X20" i="1"/>
  <c r="M20" i="1"/>
  <c r="L20" i="1"/>
  <c r="AZ19" i="1"/>
  <c r="AY19" i="1"/>
  <c r="AN19" i="1"/>
  <c r="AM19" i="1"/>
  <c r="Y19" i="1"/>
  <c r="X19" i="1"/>
  <c r="M19" i="1"/>
  <c r="L19" i="1"/>
  <c r="AZ18" i="1"/>
  <c r="AY18" i="1"/>
  <c r="AN18" i="1"/>
  <c r="AM18" i="1"/>
  <c r="Y18" i="1"/>
  <c r="X18" i="1"/>
  <c r="M18" i="1"/>
  <c r="L18" i="1"/>
  <c r="AZ17" i="1"/>
  <c r="AY17" i="1"/>
  <c r="AN17" i="1"/>
  <c r="AM17" i="1"/>
  <c r="Y17" i="1"/>
  <c r="X17" i="1"/>
  <c r="M17" i="1"/>
  <c r="L17" i="1"/>
  <c r="AZ16" i="1"/>
  <c r="AY16" i="1"/>
  <c r="AN16" i="1"/>
  <c r="AM16" i="1"/>
  <c r="Y16" i="1"/>
  <c r="X16" i="1"/>
  <c r="M16" i="1"/>
  <c r="L16" i="1"/>
  <c r="AZ15" i="1"/>
  <c r="AY15" i="1"/>
  <c r="BA15" i="1" s="1"/>
  <c r="AN15" i="1"/>
  <c r="AO15" i="1" s="1"/>
  <c r="Y15" i="1"/>
  <c r="X15" i="1"/>
  <c r="M15" i="1"/>
  <c r="L15" i="1"/>
  <c r="AN14" i="1"/>
  <c r="BC14" i="1" s="1"/>
  <c r="AM14" i="1"/>
  <c r="Y14" i="1"/>
  <c r="X14" i="1"/>
  <c r="M14" i="1"/>
  <c r="L14" i="1"/>
  <c r="AN13" i="1"/>
  <c r="AM13" i="1"/>
  <c r="Y13" i="1"/>
  <c r="AB13" i="1" s="1"/>
  <c r="X13" i="1"/>
  <c r="AN12" i="1"/>
  <c r="BC12" i="1" s="1"/>
  <c r="AM12" i="1"/>
  <c r="Y12" i="1"/>
  <c r="X12" i="1"/>
  <c r="M12" i="1"/>
  <c r="L12" i="1"/>
  <c r="AZ11" i="1"/>
  <c r="AY11" i="1"/>
  <c r="AN11" i="1"/>
  <c r="AM11" i="1"/>
  <c r="Y11" i="1"/>
  <c r="X11" i="1"/>
  <c r="Z11" i="1" s="1"/>
  <c r="M11" i="1"/>
  <c r="L11" i="1"/>
  <c r="AZ10" i="1"/>
  <c r="AY10" i="1"/>
  <c r="AN10" i="1"/>
  <c r="AM10" i="1"/>
  <c r="Y10" i="1"/>
  <c r="X10" i="1"/>
  <c r="M10" i="1"/>
  <c r="L10" i="1"/>
  <c r="BA31" i="1" l="1"/>
  <c r="AA31" i="1"/>
  <c r="AC31" i="1" s="1"/>
  <c r="N31" i="1"/>
  <c r="BA30" i="1"/>
  <c r="Z30" i="1"/>
  <c r="AA29" i="1"/>
  <c r="AC29" i="1" s="1"/>
  <c r="N29" i="1"/>
  <c r="AA30" i="1"/>
  <c r="AC30" i="1" s="1"/>
  <c r="N30" i="1"/>
  <c r="AB22" i="1"/>
  <c r="BB27" i="1"/>
  <c r="BD27" i="1" s="1"/>
  <c r="BA27" i="1"/>
  <c r="BA25" i="1"/>
  <c r="BB28" i="1"/>
  <c r="BD28" i="1" s="1"/>
  <c r="BA28" i="1"/>
  <c r="AB28" i="1"/>
  <c r="Z28" i="1"/>
  <c r="Z24" i="1"/>
  <c r="Z27" i="1"/>
  <c r="AA25" i="1"/>
  <c r="AC25" i="1" s="1"/>
  <c r="N25" i="1"/>
  <c r="AA28" i="1"/>
  <c r="AC28" i="1" s="1"/>
  <c r="N28" i="1"/>
  <c r="AA23" i="1"/>
  <c r="AC23" i="1" s="1"/>
  <c r="N23" i="1"/>
  <c r="AA26" i="1"/>
  <c r="AC26" i="1" s="1"/>
  <c r="N26" i="1"/>
  <c r="AA24" i="1"/>
  <c r="AC24" i="1" s="1"/>
  <c r="N24" i="1"/>
  <c r="AA27" i="1"/>
  <c r="AC27" i="1" s="1"/>
  <c r="N27" i="1"/>
  <c r="BA33" i="1"/>
  <c r="AO32" i="1"/>
  <c r="AB33" i="1"/>
  <c r="Z33" i="1"/>
  <c r="Z32" i="1"/>
  <c r="AB32" i="1"/>
  <c r="N33" i="1"/>
  <c r="N32" i="1"/>
  <c r="BA20" i="1"/>
  <c r="BA19" i="1"/>
  <c r="BA18" i="1"/>
  <c r="BA17" i="1"/>
  <c r="AO20" i="1"/>
  <c r="AO19" i="1"/>
  <c r="AO18" i="1"/>
  <c r="AO17" i="1"/>
  <c r="AO16" i="1"/>
  <c r="AO14" i="1"/>
  <c r="AO13" i="1"/>
  <c r="AO12" i="1"/>
  <c r="AO11" i="1"/>
  <c r="AO10" i="1"/>
  <c r="AB21" i="1"/>
  <c r="Z20" i="1"/>
  <c r="AB20" i="1"/>
  <c r="AB19" i="1"/>
  <c r="Z19" i="1"/>
  <c r="AB18" i="1"/>
  <c r="Z18" i="1"/>
  <c r="AB17" i="1"/>
  <c r="Z17" i="1"/>
  <c r="AB16" i="1"/>
  <c r="Z16" i="1"/>
  <c r="AB15" i="1"/>
  <c r="Z15" i="1"/>
  <c r="AB14" i="1"/>
  <c r="Z14" i="1"/>
  <c r="Z13" i="1"/>
  <c r="AB12" i="1"/>
  <c r="Z12" i="1"/>
  <c r="AB11" i="1"/>
  <c r="AB10" i="1"/>
  <c r="Z10" i="1"/>
  <c r="AA22" i="1"/>
  <c r="AC22" i="1" s="1"/>
  <c r="N22" i="1"/>
  <c r="N20" i="1"/>
  <c r="N19" i="1"/>
  <c r="N18" i="1"/>
  <c r="N17" i="1"/>
  <c r="N16" i="1"/>
  <c r="AA15" i="1"/>
  <c r="AC15" i="1" s="1"/>
  <c r="N15" i="1"/>
  <c r="N14" i="1"/>
  <c r="N12" i="1"/>
  <c r="AA11" i="1"/>
  <c r="AC11" i="1" s="1"/>
  <c r="N11" i="1"/>
  <c r="N10" i="1"/>
  <c r="BA16" i="1"/>
  <c r="BA11" i="1"/>
  <c r="BA10" i="1"/>
  <c r="BC26" i="1"/>
  <c r="AA33" i="1"/>
  <c r="AC33" i="1" s="1"/>
  <c r="AA13" i="1"/>
  <c r="AC13" i="1" s="1"/>
  <c r="AB24" i="1"/>
  <c r="AB27" i="1"/>
  <c r="AA18" i="1"/>
  <c r="AA21" i="1"/>
  <c r="AA16" i="1"/>
  <c r="AC16" i="1" s="1"/>
  <c r="AA12" i="1"/>
  <c r="AC12" i="1" s="1"/>
  <c r="AA32" i="1"/>
  <c r="AC32" i="1" s="1"/>
  <c r="AA20" i="1"/>
  <c r="AA19" i="1"/>
  <c r="AC19" i="1" s="1"/>
  <c r="AA17" i="1"/>
  <c r="AC17" i="1" s="1"/>
  <c r="AA14" i="1"/>
  <c r="AC14" i="1" s="1"/>
  <c r="BC31" i="1"/>
  <c r="BC33" i="1"/>
  <c r="BC32" i="1"/>
  <c r="BB31" i="1"/>
  <c r="BD31" i="1" s="1"/>
  <c r="BC30" i="1"/>
  <c r="BB23" i="1"/>
  <c r="BB26" i="1"/>
  <c r="BC23" i="1"/>
  <c r="BC20" i="1"/>
  <c r="BC18" i="1"/>
  <c r="BC17" i="1"/>
  <c r="BB15" i="1"/>
  <c r="BC11" i="1"/>
  <c r="BE20" i="1"/>
  <c r="BB20" i="1"/>
  <c r="BB19" i="1"/>
  <c r="BB18" i="1"/>
  <c r="BB17" i="1"/>
  <c r="BB16" i="1"/>
  <c r="BB14" i="1"/>
  <c r="BD14" i="1" s="1"/>
  <c r="BB12" i="1"/>
  <c r="BD12" i="1" s="1"/>
  <c r="BB11" i="1"/>
  <c r="BF10" i="1"/>
  <c r="BE10" i="1"/>
  <c r="BC16" i="1"/>
  <c r="BC19" i="1"/>
  <c r="BC15" i="1"/>
  <c r="BB22" i="1"/>
  <c r="BB25" i="1"/>
  <c r="BC22" i="1"/>
  <c r="BC25" i="1"/>
  <c r="BB30" i="1"/>
  <c r="BD30" i="1" s="1"/>
  <c r="BB33" i="1"/>
  <c r="BD33" i="1" s="1"/>
  <c r="BB24" i="1"/>
  <c r="BF21" i="1"/>
  <c r="BC24" i="1"/>
  <c r="BB29" i="1"/>
  <c r="BD29" i="1" s="1"/>
  <c r="BB32" i="1"/>
  <c r="BD32" i="1" s="1"/>
  <c r="BE11" i="1"/>
  <c r="BE14" i="1"/>
  <c r="BF14" i="1"/>
  <c r="BE15" i="1"/>
  <c r="BE18" i="1"/>
  <c r="BE12" i="1"/>
  <c r="BE13" i="1"/>
  <c r="BG13" i="1" s="1"/>
  <c r="BF15" i="1"/>
  <c r="BF16" i="1"/>
  <c r="BF17" i="1"/>
  <c r="BF18" i="1"/>
  <c r="BE27" i="1"/>
  <c r="BF12" i="1"/>
  <c r="BF13" i="1"/>
  <c r="BE21" i="1"/>
  <c r="BE23" i="1"/>
  <c r="BE24" i="1"/>
  <c r="BE25" i="1"/>
  <c r="BE26" i="1"/>
  <c r="BG26" i="1" s="1"/>
  <c r="BF27" i="1"/>
  <c r="BE28" i="1"/>
  <c r="BF28" i="1"/>
  <c r="BE29" i="1"/>
  <c r="BG29" i="1" s="1"/>
  <c r="BE30" i="1"/>
  <c r="BG30" i="1" s="1"/>
  <c r="BE31" i="1"/>
  <c r="BE32" i="1"/>
  <c r="BE33" i="1"/>
  <c r="BG33" i="1" s="1"/>
  <c r="BF11" i="1"/>
  <c r="BE16" i="1"/>
  <c r="BE17" i="1"/>
  <c r="BF29" i="1"/>
  <c r="BF30" i="1"/>
  <c r="BF31" i="1"/>
  <c r="BF32" i="1"/>
  <c r="BF33" i="1"/>
  <c r="BF19" i="1"/>
  <c r="BE22" i="1"/>
  <c r="BF22" i="1"/>
  <c r="BE19" i="1"/>
  <c r="BF20" i="1"/>
  <c r="BF25" i="1"/>
  <c r="BF26" i="1"/>
  <c r="BF24" i="1"/>
  <c r="BF23" i="1"/>
  <c r="AC20" i="1" l="1"/>
  <c r="BG31" i="1"/>
  <c r="BD22" i="1"/>
  <c r="BG21" i="1"/>
  <c r="BG22" i="1"/>
  <c r="BD23" i="1"/>
  <c r="BG27" i="1"/>
  <c r="BD24" i="1"/>
  <c r="BD25" i="1"/>
  <c r="BD26" i="1"/>
  <c r="BG24" i="1"/>
  <c r="BG23" i="1"/>
  <c r="BG28" i="1"/>
  <c r="BG25" i="1"/>
  <c r="BG32" i="1"/>
  <c r="BD20" i="1"/>
  <c r="BG20" i="1"/>
  <c r="BD19" i="1"/>
  <c r="BD18" i="1"/>
  <c r="BD17" i="1"/>
  <c r="BD11" i="1"/>
  <c r="BD10" i="1"/>
  <c r="AC18" i="1"/>
  <c r="AC10" i="1"/>
  <c r="BG19" i="1"/>
  <c r="BG18" i="1"/>
  <c r="BG17" i="1"/>
  <c r="BD16" i="1"/>
  <c r="BG16" i="1"/>
  <c r="BG15" i="1"/>
  <c r="BD15" i="1"/>
  <c r="BG14" i="1"/>
  <c r="BG12" i="1"/>
  <c r="BG11" i="1"/>
  <c r="BG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INTERVENTORIA</author>
  </authors>
  <commentList>
    <comment ref="D23" authorId="0" shapeId="0" xr:uid="{C216CEC3-30C6-42E7-B656-0B1B630E4C5E}">
      <text>
        <r>
          <rPr>
            <b/>
            <sz val="9"/>
            <color indexed="81"/>
            <rFont val="Tahoma"/>
            <family val="2"/>
          </rPr>
          <t>INTERVENTORIA:</t>
        </r>
        <r>
          <rPr>
            <sz val="9"/>
            <color indexed="81"/>
            <rFont val="Tahoma"/>
            <family val="2"/>
          </rPr>
          <t xml:space="preserve">
Sumatoria de días de estancia de los pacientes en el servicio de hospitalización </t>
        </r>
      </text>
    </comment>
    <comment ref="D24" authorId="0" shapeId="0" xr:uid="{30C1323F-015B-40C7-B17B-8FCBDA3D97E4}">
      <text>
        <r>
          <rPr>
            <sz val="11"/>
            <color theme="1"/>
            <rFont val="Calibri"/>
            <family val="2"/>
            <scheme val="minor"/>
          </rPr>
          <t xml:space="preserve">Sacarlo de auditoría clínica
Total de usuarios atendidos en el periodo evaluado. </t>
        </r>
      </text>
    </comment>
    <comment ref="A25" authorId="0" shapeId="0" xr:uid="{292AC123-9088-47F8-AAD9-294277461EAC}">
      <text>
        <r>
          <rPr>
            <b/>
            <sz val="9"/>
            <color indexed="81"/>
            <rFont val="Tahoma"/>
            <family val="2"/>
          </rPr>
          <t>INTERVENTORIA:</t>
        </r>
        <r>
          <rPr>
            <sz val="9"/>
            <color indexed="81"/>
            <rFont val="Tahoma"/>
            <family val="2"/>
          </rPr>
          <t xml:space="preserve">
Usuarios atendidos en:
-Medicina general
-Medicina especializada
-Nutrición
-Psicología
-Odontología
-PyP</t>
        </r>
      </text>
    </comment>
    <comment ref="D25" authorId="0" shapeId="0" xr:uid="{4F74FB2F-6931-4EA8-A205-55BD207359B1}">
      <text>
        <r>
          <rPr>
            <sz val="11"/>
            <color theme="1"/>
            <rFont val="Calibri"/>
            <family val="2"/>
            <scheme val="minor"/>
          </rPr>
          <t>Sacar el dato de registro de llegada.
Total de usuarios atendidos en consulta electiva</t>
        </r>
      </text>
    </comment>
    <comment ref="A26" authorId="0" shapeId="0" xr:uid="{9BCF26B9-1C0A-47C3-96C8-3FA1F749BBE2}">
      <text>
        <r>
          <rPr>
            <b/>
            <sz val="9"/>
            <color indexed="81"/>
            <rFont val="Tahoma"/>
            <family val="2"/>
          </rPr>
          <t>INTERVENTORIA:</t>
        </r>
        <r>
          <rPr>
            <sz val="9"/>
            <color indexed="81"/>
            <rFont val="Tahoma"/>
            <family val="2"/>
          </rPr>
          <t xml:space="preserve">
Usuarios atendidos en:
-Cirugía
-Laboratorio
-Imagenología
-Fisioterapia</t>
        </r>
      </text>
    </comment>
    <comment ref="D26" authorId="0" shapeId="0" xr:uid="{16D61140-CD7E-4778-AF88-CBC54FA0CCB4}">
      <text>
        <r>
          <rPr>
            <sz val="11"/>
            <color theme="1"/>
            <rFont val="Calibri"/>
            <family val="2"/>
            <scheme val="minor"/>
          </rPr>
          <t>INTERVENTORIA:
Total de personas atendidas en el servicio de apoyo diagnóstico y complementación terapéutica (incluye procedimientos quirúrgicos)</t>
        </r>
      </text>
    </comment>
    <comment ref="D29" authorId="0" shapeId="0" xr:uid="{ACFA4D0A-D826-45E6-A0C6-9D143B63F657}">
      <text>
        <r>
          <rPr>
            <b/>
            <sz val="9"/>
            <color indexed="81"/>
            <rFont val="Tahoma"/>
            <family val="2"/>
          </rPr>
          <t>INTERVENTORIA:</t>
        </r>
        <r>
          <rPr>
            <sz val="9"/>
            <color indexed="81"/>
            <rFont val="Tahoma"/>
            <family val="2"/>
          </rPr>
          <t xml:space="preserve">
Total de egresos de hospitalización</t>
        </r>
      </text>
    </comment>
    <comment ref="D30" authorId="0" shapeId="0" xr:uid="{1B080422-0AD9-4F5E-B4FE-4B12ECEE591D}">
      <text>
        <r>
          <rPr>
            <sz val="11"/>
            <color theme="1"/>
            <rFont val="Calibri"/>
            <family val="2"/>
            <scheme val="minor"/>
          </rPr>
          <t>Total de personas atendidas en urgencias en el periodo</t>
        </r>
      </text>
    </comment>
    <comment ref="D31" authorId="0" shapeId="0" xr:uid="{C5C9E755-CA40-403C-B284-3DCE49687CB7}">
      <text>
        <r>
          <rPr>
            <b/>
            <sz val="9"/>
            <color indexed="81"/>
            <rFont val="Tahoma"/>
            <family val="2"/>
          </rPr>
          <t>INTERVENTORIA:</t>
        </r>
        <r>
          <rPr>
            <sz val="9"/>
            <color indexed="81"/>
            <rFont val="Tahoma"/>
            <family val="2"/>
          </rPr>
          <t xml:space="preserve">
Sumatoria de días de estancia de los pacientes en el servicio de hospitalización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ESTADISTICA2</author>
    <author>USUARIO</author>
  </authors>
  <commentList>
    <comment ref="A4" authorId="0" shapeId="0" xr:uid="{970324DA-1EC6-43B3-97BC-516A2DF373AB}">
      <text>
        <r>
          <rPr>
            <b/>
            <sz val="9"/>
            <color indexed="81"/>
            <rFont val="Tahoma"/>
            <family val="2"/>
          </rPr>
          <t>ESTADISTICA2:</t>
        </r>
        <r>
          <rPr>
            <sz val="9"/>
            <color indexed="81"/>
            <rFont val="Tahoma"/>
            <family val="2"/>
          </rPr>
          <t xml:space="preserve">
Corresponde a la sumatoria de los controles prenatales, de crecimiento y desarrollo realizados exclusivamente por personal de enfermería durante el periodo.</t>
        </r>
      </text>
    </comment>
    <comment ref="A5" authorId="0" shapeId="0" xr:uid="{D06FB2E5-188D-411B-B906-DAAA2F69A6B1}">
      <text>
        <r>
          <rPr>
            <b/>
            <sz val="9"/>
            <color indexed="81"/>
            <rFont val="Tahoma"/>
            <family val="2"/>
          </rPr>
          <t>ESTADISTICA2:</t>
        </r>
        <r>
          <rPr>
            <sz val="9"/>
            <color indexed="81"/>
            <rFont val="Tahoma"/>
            <family val="2"/>
          </rPr>
          <t xml:space="preserve">
Son todas las actividades de promoción y prevención realizadas por profesionales de enfermería, como hipertensión arterial, Diabetes, TBC, VIH, planificación familiar, entre otros. Es importante resaltar que se refiere a controles diferentes a atención prenatal y crecimiento y desarrollo</t>
        </r>
      </text>
    </comment>
    <comment ref="A7" authorId="0" shapeId="0" xr:uid="{59BD6568-077B-404E-B20C-183B60EA1758}">
      <text>
        <r>
          <rPr>
            <b/>
            <sz val="9"/>
            <color indexed="81"/>
            <rFont val="Tahoma"/>
            <family val="2"/>
          </rPr>
          <t>ESTADISTICA2:</t>
        </r>
        <r>
          <rPr>
            <sz val="9"/>
            <color indexed="81"/>
            <rFont val="Tahoma"/>
            <family val="2"/>
          </rPr>
          <t xml:space="preserve">
</t>
        </r>
        <r>
          <rPr>
            <sz val="8"/>
            <color indexed="81"/>
            <rFont val="Tahoma"/>
            <family val="2"/>
          </rPr>
          <t>corresponde a la sumatoria de consultas electivas  realizadas  por  médicos  generales  durante  el  periodo.  Se  entienden  por  consultas electivas, aquellas que son sujetasa programación.
Además de las consultas médicas electivas de tipo resolutivo (es decir para resolver un problema de  salud,  un  cuadro  mórbido  o  una  patología  o  síndrome),  también se  incluyen las  consultas médicas electivas de Promoción de la salud y Prevención de la enfermedad (detección temprana o protección específica)</t>
        </r>
      </text>
    </comment>
    <comment ref="H9" authorId="0" shapeId="0" xr:uid="{F26BD4E4-949D-4FE3-A557-061769A9F30F}">
      <text>
        <r>
          <rPr>
            <b/>
            <sz val="9"/>
            <color indexed="81"/>
            <rFont val="Tahoma"/>
            <family val="2"/>
          </rPr>
          <t>ESTADISTICA2:</t>
        </r>
        <r>
          <rPr>
            <sz val="9"/>
            <color indexed="81"/>
            <rFont val="Tahoma"/>
            <family val="2"/>
          </rPr>
          <t xml:space="preserve">
Incluye todas las interconsultas de hospitalización
</t>
        </r>
      </text>
    </comment>
    <comment ref="H10" authorId="1" shapeId="0" xr:uid="{71890EAC-E52D-4CE0-9498-B76D48A32890}">
      <text>
        <r>
          <rPr>
            <b/>
            <sz val="9"/>
            <color indexed="81"/>
            <rFont val="Tahoma"/>
            <family val="2"/>
          </rPr>
          <t xml:space="preserve">USUARIO:
</t>
        </r>
        <r>
          <rPr>
            <sz val="9"/>
            <color indexed="81"/>
            <rFont val="Tahoma"/>
            <family val="2"/>
          </rPr>
          <t xml:space="preserve">
Tener en cuenta las valoraciones iniciales de todas la V0, sólo cantidad 1
Tener en cuenta sòlo las interconsultas del V01, solo cantidad 1
Tener en cuenta todas las atenciones diarias, sòlo cantidad 1
CUIDADO (MANEJO) INTRAHOSPITALARIO POR MEDICINA ESPECIALIZADA</t>
        </r>
      </text>
    </comment>
    <comment ref="A11" authorId="0" shapeId="0" xr:uid="{9DEB277C-1674-48B8-A8F8-5266DC9A8B73}">
      <text>
        <r>
          <rPr>
            <sz val="9"/>
            <color indexed="81"/>
            <rFont val="Tahoma"/>
            <family val="2"/>
          </rPr>
          <t>Corresponde a la sumatoria de las consultas electivas realizadas
en el periodo por psicólogía, nutrición, optometría, fonoaudiólogía y otros profesionales diferentes a médicos, enfermeros u odontólogos.</t>
        </r>
      </text>
    </comment>
    <comment ref="H12" authorId="0" shapeId="0" xr:uid="{DEBACAAD-7DC7-4667-8E22-03804D3027EE}">
      <text>
        <r>
          <rPr>
            <b/>
            <sz val="9"/>
            <color indexed="81"/>
            <rFont val="Tahoma"/>
            <family val="2"/>
          </rPr>
          <t>ESTADISTICA2:</t>
        </r>
        <r>
          <rPr>
            <sz val="9"/>
            <color indexed="81"/>
            <rFont val="Tahoma"/>
            <family val="2"/>
          </rPr>
          <t xml:space="preserve">
Tener en cuenta las consultas de urgencias, sólo cantidad 1
</t>
        </r>
      </text>
    </comment>
  </commentList>
</comments>
</file>

<file path=xl/sharedStrings.xml><?xml version="1.0" encoding="utf-8"?>
<sst xmlns="http://schemas.openxmlformats.org/spreadsheetml/2006/main" count="185" uniqueCount="111">
  <si>
    <t xml:space="preserve">
E.S.E. HOSPITAL SAN JUAN DE DIOS
NIT 890.981.726-6
</t>
  </si>
  <si>
    <t xml:space="preserve">                                                                                                                                                                                                                                                                                                                                                                                                                                                                            </t>
  </si>
  <si>
    <t>PERIODICIDAD</t>
  </si>
  <si>
    <t>ENE</t>
  </si>
  <si>
    <t>FEB</t>
  </si>
  <si>
    <t>MAR</t>
  </si>
  <si>
    <t>ABR</t>
  </si>
  <si>
    <t>MAY</t>
  </si>
  <si>
    <t>JUN</t>
  </si>
  <si>
    <t>JUL</t>
  </si>
  <si>
    <t>AGO</t>
  </si>
  <si>
    <t>SEP</t>
  </si>
  <si>
    <t>OCT</t>
  </si>
  <si>
    <t>NOV</t>
  </si>
  <si>
    <t>DIC</t>
  </si>
  <si>
    <t>NUM</t>
  </si>
  <si>
    <t>DEN</t>
  </si>
  <si>
    <t>RESULTADO</t>
  </si>
  <si>
    <t>TOTAL NUMERADOR</t>
  </si>
  <si>
    <t>TOTAL DENOMINADOR</t>
  </si>
  <si>
    <t>TOTAL</t>
  </si>
  <si>
    <t>Tiempo promedio de espera para la asignación de cita de Medicina General</t>
  </si>
  <si>
    <t>Mensual</t>
  </si>
  <si>
    <t>Tiempo promedio de espera para la asignación de cita de Odontología General</t>
  </si>
  <si>
    <t>Tiempo promedio de espera para la asignación de cita de Medicina Interna</t>
  </si>
  <si>
    <t>Tiempo promedio de espera para la asignación de cita de Pediatría</t>
  </si>
  <si>
    <t>Tiempo promedio de espera para la asignación de cita de Ginecología</t>
  </si>
  <si>
    <t>Tiempo promedio de espera para la asignación de cita de Obstetricia</t>
  </si>
  <si>
    <t>Tiempo promedio de espera para la asignación de cita de Cirugía General</t>
  </si>
  <si>
    <t>Tiempo promedio de espera para la asignación de cita de procedimiento de ecografía</t>
  </si>
  <si>
    <t>Tiempo promedio de espera para la realización de cirugía programada</t>
  </si>
  <si>
    <t>Proporción de reingreso de pacientes al servicio de Urgencias en menos de 72 horas</t>
  </si>
  <si>
    <t>Tasa de reingreso de pacientes hospitalizados en menos de 15 días</t>
  </si>
  <si>
    <t>Proporción de cancelación de cirugía</t>
  </si>
  <si>
    <t>Tasa de caídas en el servicio de hospitalización</t>
  </si>
  <si>
    <t>Tasa de caídas en el servicio de urgencias</t>
  </si>
  <si>
    <t>Tasa de caídas en el servicio de consulta externa</t>
  </si>
  <si>
    <t>Tasa de caídas en el servicio de apoyo diagnóstico y complementación terapéutica</t>
  </si>
  <si>
    <t>Proporción de caídas clasificadas como evento adverso</t>
  </si>
  <si>
    <t>Proporción de caídas clasificadas como incidente</t>
  </si>
  <si>
    <t>Proporción de eventos adversos relacionados con la administración de medicamentos en el servicio de hospitalización</t>
  </si>
  <si>
    <t>Proporción de eventos adversos relacionados con la administración de medicamentos en el servicio de urgencias</t>
  </si>
  <si>
    <t>Tasa de úlceras por presión</t>
  </si>
  <si>
    <t>Proporción de satisfacción global de los usuarios en la IPS</t>
  </si>
  <si>
    <t>Proporción de usuarios que recomendaría esta IPS a familiares y amigos</t>
  </si>
  <si>
    <t>Tiempo promedio de espera para la realización de servicios de Apoyo diagnóstico de Laboratorio</t>
  </si>
  <si>
    <t>Trimestral</t>
  </si>
  <si>
    <t>Tiempo promedio de espera para la atención del paciente clasificado como Triage II en el servicio de urgencias 2023</t>
  </si>
  <si>
    <t>INDICADORES DE CALIDAD 2025</t>
  </si>
  <si>
    <t>TRIMESTRE I 2025</t>
  </si>
  <si>
    <t>TRIMESTRE II 2025</t>
  </si>
  <si>
    <t>SEM I 2025</t>
  </si>
  <si>
    <t>TRIMESTRE III 2025</t>
  </si>
  <si>
    <t>TRIMESTRE IV 2025</t>
  </si>
  <si>
    <t>SEMESTRE II 2025</t>
  </si>
  <si>
    <t>TOTAL 2025</t>
  </si>
  <si>
    <t>VARIABLE</t>
  </si>
  <si>
    <t>PRODUCCIÓN ANUAL 2025</t>
  </si>
  <si>
    <t>Pobre_no_asegurada</t>
  </si>
  <si>
    <t>No_poss</t>
  </si>
  <si>
    <t>Subsidiado</t>
  </si>
  <si>
    <t>Contributivo</t>
  </si>
  <si>
    <t>Población Extranjera</t>
  </si>
  <si>
    <t>Otros</t>
  </si>
  <si>
    <t>Total 2025</t>
  </si>
  <si>
    <t>Dosis de biológico aplicadas</t>
  </si>
  <si>
    <t>Controles de enfermería (Atención prenatal / crecimiento y desarrollo)</t>
  </si>
  <si>
    <r>
      <t>Otros controles de enfermería de PyP (</t>
    </r>
    <r>
      <rPr>
        <u/>
        <sz val="11"/>
        <color theme="1"/>
        <rFont val="Calibri"/>
        <family val="2"/>
        <scheme val="minor"/>
      </rPr>
      <t>Diferentes a atención prenatal - Crecimiento y desarrollo</t>
    </r>
    <r>
      <rPr>
        <sz val="11"/>
        <color theme="1"/>
        <rFont val="Calibri"/>
        <family val="2"/>
        <scheme val="minor"/>
      </rPr>
      <t>)</t>
    </r>
  </si>
  <si>
    <t>Citologías cervicovaginales tomadas</t>
  </si>
  <si>
    <t>Consultas de medicina general electivas realizadas</t>
  </si>
  <si>
    <t>Consultas de medicina general urgentes realizadas</t>
  </si>
  <si>
    <t>Consultas de medicina especializada electivas realizadas</t>
  </si>
  <si>
    <t>Consultas de medicina especializada urgentes realizadas</t>
  </si>
  <si>
    <t>Otras consultas electivas realizadas por profesionales diferentes a médico, enfermero u odontólogo (Incluye Psicología, Nutricionista, Optometria y otras)</t>
  </si>
  <si>
    <t>Total de consultas de odontología realizadas (valoración)</t>
  </si>
  <si>
    <t>Número de sesiones de odontología realizadas</t>
  </si>
  <si>
    <t>Total de tratamientos terminados (Paciente terminado)</t>
  </si>
  <si>
    <t>Sellantes aplicados</t>
  </si>
  <si>
    <t>Superficies obturadas (cualquier material)</t>
  </si>
  <si>
    <t>Exodoncias (cualquier tipo)</t>
  </si>
  <si>
    <t>Partos vaginales</t>
  </si>
  <si>
    <t>Partos por cesárea</t>
  </si>
  <si>
    <t>Total de egresos</t>
  </si>
  <si>
    <t>...Egresos obstétricos (partos, cesáreas y otros egresos obstétricos)</t>
  </si>
  <si>
    <t>...Egresos quirúrgicos (Sin incluir partos, cesáreas y otros egresos obstétricos)</t>
  </si>
  <si>
    <t>...Egresos no quirúrgicos (No incluye salud mental, partos, cesáreas y otros egresos obstétricos)</t>
  </si>
  <si>
    <t>...Egresos salud mental</t>
  </si>
  <si>
    <t>Pacientes en Observación</t>
  </si>
  <si>
    <t>Pacientes en Cuidados Intermedios</t>
  </si>
  <si>
    <t>Pacientes Unidad Cuidados Intensivos</t>
  </si>
  <si>
    <t>Total de días estancia de los egresos</t>
  </si>
  <si>
    <t>...Días estancia de los egresos obstétricos (Partos, cesáreas y otros obstétricos)</t>
  </si>
  <si>
    <t>...Días estancia de los egresos quirúrgicos (Sin Incluir partos, cesáreas y otros obstétricos)</t>
  </si>
  <si>
    <t>...Días estancia de los egresos No quirúrgicos (No incluye salud mental, partos, cesáreas y otros obstétricos)</t>
  </si>
  <si>
    <t>...Días estancia de los egresos salud mental</t>
  </si>
  <si>
    <t>Días estancia Cuidados Intermedios.</t>
  </si>
  <si>
    <t>Días estancia Cuidados Intensivos</t>
  </si>
  <si>
    <t>Total de días cama ocupados</t>
  </si>
  <si>
    <t>Total de días cama disponibles</t>
  </si>
  <si>
    <t>Total de cirugías realizadas (Sin incluir partos y cesáreas)</t>
  </si>
  <si>
    <t>...Cirugías grupos 2-6</t>
  </si>
  <si>
    <t>...Cirugías grupos 7-10</t>
  </si>
  <si>
    <t>...Cirugías grupos 11-13</t>
  </si>
  <si>
    <t>...Cirugías grupos 20-23</t>
  </si>
  <si>
    <t>Exámenes de laboratorio</t>
  </si>
  <si>
    <t>Número de imágenes diagnósticas tomadas</t>
  </si>
  <si>
    <t>Número de sesiones de terapias respiratorias realizadas</t>
  </si>
  <si>
    <t>Número de sesiones de terapias físicas realizadas</t>
  </si>
  <si>
    <t>Número de sesiones de otras terapias (sin incluir respiratorias y físicas)</t>
  </si>
  <si>
    <t>Número de visitas domiciliarias, comunitarias e institucionales -PIC-</t>
  </si>
  <si>
    <t>Número de sesiones de talleres colectivos -PIC-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</si>
</sst>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1"/>
      <color theme="1"/>
      <name val="Calibri"/>
      <family val="2"/>
      <scheme val="minor"/>
    </font>
    <font>
      <sz val="11"/>
      <color theme="1"/>
      <name val="Calibri"/>
      <family val="2"/>
    </font>
    <font>
      <sz val="11"/>
      <color theme="1"/>
      <name val="Calibri"/>
      <family val="2"/>
    </font>
    <font>
      <sz val="11"/>
      <color theme="1"/>
      <name val="Calibri"/>
      <family val="2"/>
      <scheme val="minor"/>
    </font>
    <font>
      <sz val="12"/>
      <color theme="1"/>
      <name val="Calibri"/>
      <family val="2"/>
      <scheme val="minor"/>
    </font>
    <font>
      <sz val="11"/>
      <color theme="1"/>
      <name val="Calibri"/>
      <family val="2"/>
    </font>
    <font>
      <sz val="11"/>
      <name val="Calibri"/>
      <family val="2"/>
      <scheme val="minor"/>
    </font>
    <font>
      <b/>
      <sz val="11"/>
      <name val="Calibri"/>
      <family val="2"/>
      <scheme val="minor"/>
    </font>
    <font>
      <sz val="11"/>
      <name val="Calibri"/>
      <family val="2"/>
    </font>
    <font>
      <b/>
      <sz val="9"/>
      <color indexed="81"/>
      <name val="Tahoma"/>
      <family val="2"/>
    </font>
    <font>
      <sz val="9"/>
      <color indexed="81"/>
      <name val="Tahoma"/>
      <family val="2"/>
    </font>
    <font>
      <b/>
      <sz val="10"/>
      <color rgb="FFFFFFFF"/>
      <name val="Calibri"/>
      <family val="2"/>
    </font>
    <font>
      <sz val="10"/>
      <color theme="1"/>
      <name val="Calibri"/>
      <family val="2"/>
      <scheme val="minor"/>
    </font>
    <font>
      <b/>
      <sz val="20"/>
      <color rgb="FFFFFFFF"/>
      <name val="Calibri"/>
      <family val="2"/>
    </font>
    <font>
      <b/>
      <sz val="11"/>
      <color theme="1"/>
      <name val="Calibri"/>
      <family val="2"/>
      <scheme val="minor"/>
    </font>
    <font>
      <b/>
      <sz val="11"/>
      <color rgb="FFFF0000"/>
      <name val="Calibri"/>
      <family val="2"/>
      <scheme val="minor"/>
    </font>
    <font>
      <sz val="11"/>
      <color rgb="FFFF0000"/>
      <name val="Calibri"/>
      <family val="2"/>
      <scheme val="minor"/>
    </font>
    <font>
      <b/>
      <sz val="10"/>
      <color theme="0"/>
      <name val="Calibri"/>
      <family val="2"/>
    </font>
    <font>
      <b/>
      <sz val="20"/>
      <color rgb="FF000000"/>
      <name val="Calibri"/>
      <family val="2"/>
    </font>
    <font>
      <b/>
      <sz val="16"/>
      <color theme="1"/>
      <name val="Calibri"/>
      <family val="2"/>
      <scheme val="minor"/>
    </font>
    <font>
      <b/>
      <sz val="10"/>
      <color theme="1"/>
      <name val="Calibri"/>
      <family val="2"/>
      <scheme val="minor"/>
    </font>
    <font>
      <u/>
      <sz val="11"/>
      <color theme="1"/>
      <name val="Calibri"/>
      <family val="2"/>
      <scheme val="minor"/>
    </font>
    <font>
      <sz val="8"/>
      <color indexed="81"/>
      <name val="Tahoma"/>
      <family val="2"/>
    </font>
    <font>
      <b/>
      <sz val="16"/>
      <color theme="0"/>
      <name val="Calibri"/>
      <family val="2"/>
      <scheme val="minor"/>
    </font>
    <font>
      <b/>
      <sz val="10"/>
      <color theme="0"/>
      <name val="Calibri"/>
      <family val="2"/>
      <scheme val="minor"/>
    </font>
  </fonts>
  <fills count="14">
    <fill>
      <patternFill patternType="none"/>
    </fill>
    <fill>
      <patternFill patternType="gray125"/>
    </fill>
    <fill>
      <patternFill patternType="solid">
        <fgColor rgb="FF00B050"/>
        <bgColor rgb="FF000000"/>
      </patternFill>
    </fill>
    <fill>
      <patternFill patternType="solid">
        <fgColor rgb="FFFFFFFF"/>
        <bgColor rgb="FF000000"/>
      </patternFill>
    </fill>
    <fill>
      <patternFill patternType="solid">
        <fgColor theme="0"/>
        <bgColor indexed="64"/>
      </patternFill>
    </fill>
    <fill>
      <patternFill patternType="solid">
        <fgColor rgb="FFCCFF99"/>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CFF99"/>
        <bgColor rgb="FF000000"/>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bgColor indexed="64"/>
      </patternFill>
    </fill>
  </fills>
  <borders count="48">
    <border>
      <left/>
      <right/>
      <top/>
      <bottom/>
      <diagonal/>
    </border>
    <border>
      <left style="medium">
        <color rgb="FF00B050"/>
      </left>
      <right style="medium">
        <color rgb="FF00B050"/>
      </right>
      <top/>
      <bottom style="medium">
        <color rgb="FF00B050"/>
      </bottom>
      <diagonal/>
    </border>
    <border>
      <left style="medium">
        <color rgb="FF00B050"/>
      </left>
      <right style="medium">
        <color rgb="FF00B050"/>
      </right>
      <top style="medium">
        <color rgb="FF00B050"/>
      </top>
      <bottom style="medium">
        <color rgb="FF00B050"/>
      </bottom>
      <diagonal/>
    </border>
    <border>
      <left/>
      <right style="medium">
        <color rgb="FF00B050"/>
      </right>
      <top/>
      <bottom style="medium">
        <color rgb="FF00B050"/>
      </bottom>
      <diagonal/>
    </border>
    <border>
      <left style="medium">
        <color rgb="FF00B050"/>
      </left>
      <right/>
      <top/>
      <bottom style="medium">
        <color rgb="FF00B05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style="thin">
        <color theme="1" tint="0.499984740745262"/>
      </right>
      <top style="thin">
        <color theme="1" tint="0.499984740745262"/>
      </top>
      <bottom/>
      <diagonal/>
    </border>
    <border>
      <left style="thin">
        <color theme="1" tint="0.499984740745262"/>
      </left>
      <right style="medium">
        <color theme="1" tint="0.499984740745262"/>
      </right>
      <top style="thin">
        <color theme="1" tint="0.499984740745262"/>
      </top>
      <bottom/>
      <diagonal/>
    </border>
    <border>
      <left/>
      <right/>
      <top style="medium">
        <color theme="1" tint="0.499984740745262"/>
      </top>
      <bottom/>
      <diagonal/>
    </border>
    <border>
      <left/>
      <right/>
      <top/>
      <bottom style="medium">
        <color theme="1" tint="0.499984740745262"/>
      </bottom>
      <diagonal/>
    </border>
    <border>
      <left style="medium">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right style="medium">
        <color theme="1" tint="0.499984740745262"/>
      </right>
      <top style="medium">
        <color theme="1" tint="0.499984740745262"/>
      </top>
      <bottom/>
      <diagonal/>
    </border>
    <border>
      <left/>
      <right style="medium">
        <color theme="1" tint="0.499984740745262"/>
      </right>
      <top/>
      <bottom style="medium">
        <color theme="1" tint="0.499984740745262"/>
      </bottom>
      <diagonal/>
    </border>
    <border>
      <left/>
      <right style="medium">
        <color theme="1" tint="0.499984740745262"/>
      </right>
      <top/>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right/>
      <top/>
      <bottom style="medium">
        <color rgb="FF00B050"/>
      </bottom>
      <diagonal/>
    </border>
    <border>
      <left style="medium">
        <color rgb="FF00B050"/>
      </left>
      <right/>
      <top style="medium">
        <color rgb="FF00B050"/>
      </top>
      <bottom style="thin">
        <color indexed="64"/>
      </bottom>
      <diagonal/>
    </border>
    <border>
      <left style="thin">
        <color rgb="FFFFFFFF"/>
      </left>
      <right style="thin">
        <color rgb="FFFFFFFF"/>
      </right>
      <top style="medium">
        <color rgb="FF00B050"/>
      </top>
      <bottom style="thin">
        <color indexed="64"/>
      </bottom>
      <diagonal/>
    </border>
    <border>
      <left/>
      <right style="thin">
        <color rgb="FFF2F2F2"/>
      </right>
      <top style="medium">
        <color rgb="FF00B050"/>
      </top>
      <bottom style="thin">
        <color rgb="FFF2F2F2"/>
      </bottom>
      <diagonal/>
    </border>
    <border>
      <left style="thin">
        <color rgb="FFF2F2F2"/>
      </left>
      <right style="thin">
        <color rgb="FFF2F2F2"/>
      </right>
      <top style="medium">
        <color rgb="FF00B050"/>
      </top>
      <bottom style="thin">
        <color rgb="FFF2F2F2"/>
      </bottom>
      <diagonal/>
    </border>
    <border>
      <left style="thin">
        <color rgb="FFF2F2F2"/>
      </left>
      <right/>
      <top style="medium">
        <color rgb="FF00B050"/>
      </top>
      <bottom style="thin">
        <color rgb="FFF2F2F2"/>
      </bottom>
      <diagonal/>
    </border>
    <border>
      <left/>
      <right/>
      <top style="medium">
        <color rgb="FF00B050"/>
      </top>
      <bottom style="thin">
        <color rgb="FFF2F2F2"/>
      </bottom>
      <diagonal/>
    </border>
    <border>
      <left/>
      <right style="medium">
        <color rgb="FF00B050"/>
      </right>
      <top style="medium">
        <color rgb="FF00B050"/>
      </top>
      <bottom style="thin">
        <color rgb="FFF2F2F2"/>
      </bottom>
      <diagonal/>
    </border>
    <border>
      <left style="medium">
        <color rgb="FF00B050"/>
      </left>
      <right/>
      <top style="thin">
        <color indexed="64"/>
      </top>
      <bottom style="medium">
        <color rgb="FF00B050"/>
      </bottom>
      <diagonal/>
    </border>
    <border>
      <left style="thin">
        <color rgb="FFFFFFFF"/>
      </left>
      <right style="thin">
        <color rgb="FFFFFFFF"/>
      </right>
      <top style="thin">
        <color indexed="64"/>
      </top>
      <bottom style="medium">
        <color rgb="FF00B050"/>
      </bottom>
      <diagonal/>
    </border>
    <border>
      <left/>
      <right style="thin">
        <color rgb="FFF2F2F2"/>
      </right>
      <top style="thin">
        <color rgb="FFF2F2F2"/>
      </top>
      <bottom style="medium">
        <color rgb="FF00B050"/>
      </bottom>
      <diagonal/>
    </border>
    <border>
      <left style="thin">
        <color rgb="FFF2F2F2"/>
      </left>
      <right style="thin">
        <color rgb="FFF2F2F2"/>
      </right>
      <top style="thin">
        <color rgb="FFF2F2F2"/>
      </top>
      <bottom style="medium">
        <color rgb="FF00B050"/>
      </bottom>
      <diagonal/>
    </border>
    <border>
      <left style="thin">
        <color rgb="FFF2F2F2"/>
      </left>
      <right style="medium">
        <color rgb="FF00B050"/>
      </right>
      <top style="thin">
        <color rgb="FFF2F2F2"/>
      </top>
      <bottom style="medium">
        <color rgb="FF00B050"/>
      </bottom>
      <diagonal/>
    </border>
  </borders>
  <cellStyleXfs count="2">
    <xf numFmtId="0" fontId="0" fillId="0" borderId="0"/>
    <xf numFmtId="9" fontId="3" fillId="0" borderId="0" applyFont="0" applyFill="0" applyBorder="0" applyAlignment="0" applyProtection="0"/>
  </cellStyleXfs>
  <cellXfs count="129">
    <xf numFmtId="0" fontId="0" fillId="0" borderId="0" xfId="0"/>
    <xf numFmtId="0" fontId="5" fillId="3" borderId="1" xfId="0" applyFont="1" applyFill="1" applyBorder="1" applyAlignment="1">
      <alignment vertical="center" wrapText="1"/>
    </xf>
    <xf numFmtId="0" fontId="6" fillId="4" borderId="1" xfId="0" applyFont="1" applyFill="1" applyBorder="1" applyAlignment="1">
      <alignment horizontal="center" vertical="center" wrapText="1"/>
    </xf>
    <xf numFmtId="164" fontId="7" fillId="5" borderId="1" xfId="1"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2" fontId="7" fillId="5" borderId="1" xfId="1" applyNumberFormat="1" applyFont="1" applyFill="1" applyBorder="1" applyAlignment="1">
      <alignment horizontal="center" vertical="center" wrapText="1"/>
    </xf>
    <xf numFmtId="0" fontId="0" fillId="0" borderId="0" xfId="0" applyAlignment="1">
      <alignment vertical="center"/>
    </xf>
    <xf numFmtId="0" fontId="4" fillId="0" borderId="0" xfId="0" applyFont="1" applyAlignment="1">
      <alignment vertical="center"/>
    </xf>
    <xf numFmtId="0" fontId="12" fillId="0" borderId="0" xfId="0" applyFont="1" applyAlignment="1">
      <alignment vertical="center"/>
    </xf>
    <xf numFmtId="1" fontId="6" fillId="5" borderId="1" xfId="0" applyNumberFormat="1" applyFont="1" applyFill="1" applyBorder="1" applyAlignment="1">
      <alignment horizontal="center" vertical="center" wrapText="1"/>
    </xf>
    <xf numFmtId="164" fontId="14" fillId="5" borderId="1" xfId="1" applyNumberFormat="1" applyFont="1" applyFill="1" applyBorder="1" applyAlignment="1">
      <alignment horizontal="center" vertical="center" wrapText="1"/>
    </xf>
    <xf numFmtId="164" fontId="15" fillId="5" borderId="1" xfId="1" applyNumberFormat="1" applyFont="1" applyFill="1" applyBorder="1" applyAlignment="1">
      <alignment horizontal="center" vertical="center" wrapText="1"/>
    </xf>
    <xf numFmtId="165" fontId="14" fillId="5" borderId="1"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2" fillId="3" borderId="1" xfId="0" applyFont="1" applyFill="1" applyBorder="1" applyAlignment="1">
      <alignment vertical="center" wrapText="1"/>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1" fontId="2" fillId="0" borderId="1" xfId="0" applyNumberFormat="1" applyFont="1" applyBorder="1" applyAlignment="1">
      <alignment horizontal="center" vertical="center" wrapText="1"/>
    </xf>
    <xf numFmtId="1" fontId="0" fillId="0" borderId="0" xfId="0" applyNumberFormat="1" applyAlignment="1">
      <alignment vertical="center"/>
    </xf>
    <xf numFmtId="164" fontId="0" fillId="0" borderId="0" xfId="0" applyNumberFormat="1" applyAlignment="1">
      <alignment vertical="center"/>
    </xf>
    <xf numFmtId="1" fontId="0" fillId="4" borderId="1" xfId="0" applyNumberFormat="1" applyFill="1" applyBorder="1" applyAlignment="1">
      <alignment horizontal="center" vertical="center" wrapText="1"/>
    </xf>
    <xf numFmtId="0" fontId="2" fillId="0" borderId="1" xfId="0" applyFont="1" applyBorder="1" applyAlignment="1">
      <alignment horizontal="center" vertical="center" wrapText="1"/>
    </xf>
    <xf numFmtId="0" fontId="0" fillId="7" borderId="1" xfId="0" applyFill="1" applyBorder="1" applyAlignment="1" applyProtection="1">
      <alignment vertical="center" wrapText="1"/>
      <protection locked="0"/>
    </xf>
    <xf numFmtId="165" fontId="14" fillId="8"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pplyProtection="1">
      <alignment vertical="center" wrapText="1"/>
      <protection locked="0"/>
    </xf>
    <xf numFmtId="0" fontId="0" fillId="0" borderId="3" xfId="0" applyBorder="1" applyAlignment="1">
      <alignment horizontal="center" vertical="center" wrapText="1"/>
    </xf>
    <xf numFmtId="164" fontId="14" fillId="8" borderId="1" xfId="0" applyNumberFormat="1" applyFont="1" applyFill="1" applyBorder="1" applyAlignment="1">
      <alignment horizontal="center" vertical="center" wrapText="1"/>
    </xf>
    <xf numFmtId="1" fontId="2" fillId="3" borderId="1" xfId="0" applyNumberFormat="1" applyFont="1" applyFill="1" applyBorder="1" applyAlignment="1">
      <alignment vertical="center" wrapText="1"/>
    </xf>
    <xf numFmtId="0" fontId="0" fillId="0" borderId="2" xfId="0" applyBorder="1" applyAlignment="1">
      <alignment horizontal="center" vertical="center" wrapText="1"/>
    </xf>
    <xf numFmtId="0" fontId="0" fillId="3" borderId="2" xfId="0" applyFill="1" applyBorder="1" applyAlignment="1">
      <alignment horizontal="center" vertical="center" wrapText="1"/>
    </xf>
    <xf numFmtId="1" fontId="0" fillId="0" borderId="2" xfId="0" applyNumberFormat="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3" fontId="14" fillId="6" borderId="1" xfId="1" applyNumberFormat="1" applyFont="1" applyFill="1" applyBorder="1" applyAlignment="1">
      <alignment horizontal="center" vertical="center" wrapText="1"/>
    </xf>
    <xf numFmtId="2" fontId="14" fillId="5" borderId="1" xfId="1" applyNumberFormat="1" applyFont="1" applyFill="1" applyBorder="1" applyAlignment="1">
      <alignment horizontal="center" vertical="center" wrapText="1"/>
    </xf>
    <xf numFmtId="0" fontId="0" fillId="4" borderId="2" xfId="0"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4" borderId="3" xfId="0" applyFont="1" applyFill="1" applyBorder="1" applyAlignment="1">
      <alignment horizontal="center" vertical="center" wrapText="1"/>
    </xf>
    <xf numFmtId="0" fontId="0" fillId="0" borderId="4" xfId="0" applyBorder="1" applyAlignment="1">
      <alignment horizontal="center" vertical="center" wrapText="1"/>
    </xf>
    <xf numFmtId="0" fontId="0" fillId="7" borderId="1" xfId="0" applyFill="1" applyBorder="1" applyAlignment="1">
      <alignment horizontal="center" vertical="center" wrapText="1"/>
    </xf>
    <xf numFmtId="0" fontId="1" fillId="0" borderId="1" xfId="0" applyFont="1" applyBorder="1" applyAlignment="1">
      <alignment horizontal="center" vertical="center" wrapText="1"/>
    </xf>
    <xf numFmtId="1" fontId="0" fillId="10" borderId="1" xfId="1" applyNumberFormat="1" applyFont="1" applyFill="1" applyBorder="1" applyAlignment="1">
      <alignment horizontal="center" vertical="center" wrapText="1"/>
    </xf>
    <xf numFmtId="0" fontId="16" fillId="0" borderId="0" xfId="0" applyFont="1" applyAlignment="1">
      <alignment vertical="center"/>
    </xf>
    <xf numFmtId="0" fontId="1" fillId="3" borderId="1" xfId="0" applyFont="1" applyFill="1" applyBorder="1" applyAlignment="1">
      <alignment vertical="center" wrapText="1"/>
    </xf>
    <xf numFmtId="1" fontId="1" fillId="0" borderId="1" xfId="0" applyNumberFormat="1" applyFont="1" applyBorder="1" applyAlignment="1">
      <alignment horizontal="center" vertical="center" wrapText="1"/>
    </xf>
    <xf numFmtId="3" fontId="14" fillId="9" borderId="1" xfId="1" applyNumberFormat="1" applyFont="1" applyFill="1" applyBorder="1" applyAlignment="1">
      <alignment horizontal="center" vertical="center" wrapText="1"/>
    </xf>
    <xf numFmtId="3" fontId="14" fillId="11" borderId="1" xfId="1" applyNumberFormat="1" applyFont="1" applyFill="1" applyBorder="1" applyAlignment="1">
      <alignment horizontal="center" vertical="center" wrapText="1"/>
    </xf>
    <xf numFmtId="3" fontId="4" fillId="0" borderId="0" xfId="0" applyNumberFormat="1" applyFont="1" applyAlignment="1">
      <alignment vertical="center"/>
    </xf>
    <xf numFmtId="3" fontId="7" fillId="6" borderId="1" xfId="1" applyNumberFormat="1" applyFont="1" applyFill="1" applyBorder="1" applyAlignment="1">
      <alignment horizontal="center" vertical="center" wrapText="1"/>
    </xf>
    <xf numFmtId="3" fontId="0" fillId="0" borderId="0" xfId="0" applyNumberFormat="1" applyAlignment="1">
      <alignment vertical="center"/>
    </xf>
    <xf numFmtId="3" fontId="0" fillId="6" borderId="1" xfId="1" applyNumberFormat="1" applyFont="1" applyFill="1" applyBorder="1" applyAlignment="1">
      <alignment horizontal="center" vertical="center" wrapText="1"/>
    </xf>
    <xf numFmtId="49" fontId="19" fillId="0" borderId="0" xfId="0" applyNumberFormat="1" applyFont="1" applyAlignment="1">
      <alignment horizontal="center" vertical="center"/>
    </xf>
    <xf numFmtId="0" fontId="0" fillId="0" borderId="0" xfId="0" applyAlignment="1">
      <alignment horizontal="center" vertical="center"/>
    </xf>
    <xf numFmtId="0" fontId="20" fillId="0" borderId="0" xfId="0" applyFont="1" applyAlignment="1">
      <alignment horizontal="center" vertical="center" wrapText="1"/>
    </xf>
    <xf numFmtId="3" fontId="0" fillId="0" borderId="0" xfId="0" applyNumberFormat="1" applyAlignment="1">
      <alignment horizontal="center" vertical="center" wrapText="1"/>
    </xf>
    <xf numFmtId="3" fontId="6" fillId="0" borderId="0" xfId="0" applyNumberFormat="1" applyFont="1" applyAlignment="1">
      <alignment horizontal="center" vertical="center" wrapText="1"/>
    </xf>
    <xf numFmtId="3" fontId="0" fillId="0" borderId="0" xfId="0" applyNumberFormat="1" applyAlignment="1">
      <alignment vertical="center" wrapText="1"/>
    </xf>
    <xf numFmtId="9" fontId="0" fillId="0" borderId="0" xfId="1" applyFont="1" applyAlignment="1">
      <alignment vertical="center"/>
    </xf>
    <xf numFmtId="0" fontId="0" fillId="0" borderId="0" xfId="0" applyAlignment="1">
      <alignment horizontal="left" vertical="center"/>
    </xf>
    <xf numFmtId="3" fontId="0" fillId="0" borderId="0" xfId="0" applyNumberFormat="1" applyAlignment="1">
      <alignment horizontal="center" vertical="center"/>
    </xf>
    <xf numFmtId="165" fontId="0" fillId="0" borderId="0" xfId="1" applyNumberFormat="1" applyFont="1" applyAlignment="1">
      <alignment horizontal="center" vertical="center"/>
    </xf>
    <xf numFmtId="0" fontId="12" fillId="0" borderId="0" xfId="0" applyFont="1" applyAlignment="1">
      <alignment horizontal="left" vertical="center"/>
    </xf>
    <xf numFmtId="3" fontId="0" fillId="0" borderId="5" xfId="0" applyNumberFormat="1" applyBorder="1" applyAlignment="1">
      <alignment horizontal="center" vertical="center" wrapText="1"/>
    </xf>
    <xf numFmtId="0" fontId="24" fillId="13" borderId="6" xfId="0" applyFont="1" applyFill="1" applyBorder="1" applyAlignment="1">
      <alignment horizontal="center" vertical="center" wrapText="1"/>
    </xf>
    <xf numFmtId="3" fontId="0" fillId="0" borderId="7" xfId="0" applyNumberFormat="1" applyBorder="1" applyAlignment="1">
      <alignment horizontal="center" vertical="center" wrapText="1"/>
    </xf>
    <xf numFmtId="0" fontId="0" fillId="0" borderId="8" xfId="0" applyBorder="1" applyAlignment="1">
      <alignment horizontal="left" vertical="center" wrapText="1"/>
    </xf>
    <xf numFmtId="3" fontId="0" fillId="0" borderId="9" xfId="0" applyNumberFormat="1" applyBorder="1" applyAlignment="1">
      <alignment horizontal="center" vertical="center" wrapText="1"/>
    </xf>
    <xf numFmtId="3" fontId="0" fillId="0" borderId="10" xfId="0" applyNumberFormat="1" applyBorder="1" applyAlignment="1">
      <alignment horizontal="center" vertical="center" wrapText="1"/>
    </xf>
    <xf numFmtId="0" fontId="0" fillId="0" borderId="11" xfId="0" applyBorder="1" applyAlignment="1">
      <alignment horizontal="left" vertical="center" wrapText="1"/>
    </xf>
    <xf numFmtId="3" fontId="0" fillId="0" borderId="12" xfId="0" applyNumberFormat="1" applyBorder="1" applyAlignment="1">
      <alignment horizontal="center" vertical="center" wrapText="1"/>
    </xf>
    <xf numFmtId="0" fontId="0" fillId="0" borderId="13" xfId="0" applyBorder="1" applyAlignment="1">
      <alignment horizontal="left" vertical="center" wrapText="1"/>
    </xf>
    <xf numFmtId="3" fontId="0" fillId="0" borderId="14" xfId="0" applyNumberFormat="1" applyBorder="1" applyAlignment="1">
      <alignment horizontal="center" vertical="center" wrapText="1"/>
    </xf>
    <xf numFmtId="3" fontId="0" fillId="0" borderId="15" xfId="0" applyNumberFormat="1" applyBorder="1" applyAlignment="1">
      <alignment horizontal="center" vertical="center" wrapText="1"/>
    </xf>
    <xf numFmtId="0" fontId="0" fillId="0" borderId="16" xfId="0" applyBorder="1" applyAlignment="1">
      <alignment horizontal="left" vertical="center" wrapText="1"/>
    </xf>
    <xf numFmtId="3" fontId="0" fillId="0" borderId="17" xfId="0" applyNumberFormat="1" applyBorder="1" applyAlignment="1">
      <alignment horizontal="center" vertical="center" wrapText="1"/>
    </xf>
    <xf numFmtId="3" fontId="0" fillId="0" borderId="18" xfId="0" applyNumberFormat="1" applyBorder="1" applyAlignment="1">
      <alignment horizontal="center" vertical="center" wrapText="1"/>
    </xf>
    <xf numFmtId="3" fontId="0" fillId="0" borderId="6" xfId="0" applyNumberFormat="1" applyBorder="1" applyAlignment="1">
      <alignment horizontal="center" vertical="center" wrapText="1"/>
    </xf>
    <xf numFmtId="0" fontId="0" fillId="0" borderId="19" xfId="0" applyBorder="1" applyAlignment="1">
      <alignment horizontal="left" vertical="center" wrapText="1"/>
    </xf>
    <xf numFmtId="3" fontId="0" fillId="0" borderId="20" xfId="0" applyNumberFormat="1" applyBorder="1" applyAlignment="1">
      <alignment horizontal="center" vertical="center" wrapText="1"/>
    </xf>
    <xf numFmtId="3" fontId="0" fillId="0" borderId="21" xfId="0" applyNumberFormat="1" applyBorder="1" applyAlignment="1">
      <alignment horizontal="center" vertical="center" wrapText="1"/>
    </xf>
    <xf numFmtId="0" fontId="0" fillId="0" borderId="10" xfId="0" applyBorder="1" applyAlignment="1">
      <alignment horizontal="center" vertical="center" wrapText="1"/>
    </xf>
    <xf numFmtId="3" fontId="0" fillId="0" borderId="22" xfId="0" applyNumberFormat="1" applyBorder="1" applyAlignment="1">
      <alignment horizontal="center" vertical="center" wrapText="1"/>
    </xf>
    <xf numFmtId="0" fontId="0" fillId="0" borderId="15" xfId="0" applyBorder="1" applyAlignment="1">
      <alignment horizontal="center" vertical="center" wrapText="1"/>
    </xf>
    <xf numFmtId="0" fontId="0" fillId="0" borderId="23" xfId="0" applyBorder="1" applyAlignment="1">
      <alignment horizontal="left" vertical="center" wrapText="1"/>
    </xf>
    <xf numFmtId="3" fontId="0" fillId="0" borderId="24" xfId="0" applyNumberFormat="1" applyBorder="1" applyAlignment="1">
      <alignment horizontal="center" vertical="center" wrapText="1"/>
    </xf>
    <xf numFmtId="3" fontId="0" fillId="12" borderId="0" xfId="0" applyNumberFormat="1" applyFill="1" applyAlignment="1">
      <alignment horizontal="center" vertical="center" wrapText="1"/>
    </xf>
    <xf numFmtId="0" fontId="0" fillId="12" borderId="16" xfId="0" applyFill="1" applyBorder="1" applyAlignment="1">
      <alignment horizontal="left" vertical="center" wrapText="1"/>
    </xf>
    <xf numFmtId="3" fontId="0" fillId="12" borderId="25" xfId="0" applyNumberFormat="1" applyFill="1" applyBorder="1" applyAlignment="1">
      <alignment horizontal="center" vertical="center" wrapText="1"/>
    </xf>
    <xf numFmtId="3" fontId="0" fillId="12" borderId="26" xfId="0" applyNumberFormat="1" applyFill="1" applyBorder="1" applyAlignment="1">
      <alignment horizontal="center" vertical="center" wrapText="1"/>
    </xf>
    <xf numFmtId="0" fontId="0" fillId="12" borderId="8" xfId="0" applyFill="1" applyBorder="1" applyAlignment="1">
      <alignment horizontal="left" vertical="center" wrapText="1"/>
    </xf>
    <xf numFmtId="3" fontId="0" fillId="12" borderId="21" xfId="0" applyNumberFormat="1" applyFill="1" applyBorder="1" applyAlignment="1">
      <alignment horizontal="center" vertical="center" wrapText="1"/>
    </xf>
    <xf numFmtId="3" fontId="0" fillId="12" borderId="27" xfId="0" applyNumberFormat="1" applyFill="1" applyBorder="1" applyAlignment="1">
      <alignment horizontal="center" vertical="center" wrapText="1"/>
    </xf>
    <xf numFmtId="0" fontId="0" fillId="12" borderId="13" xfId="0" applyFill="1" applyBorder="1" applyAlignment="1">
      <alignment horizontal="left" vertical="center" wrapText="1"/>
    </xf>
    <xf numFmtId="3" fontId="0" fillId="12" borderId="22" xfId="0" applyNumberFormat="1" applyFill="1" applyBorder="1" applyAlignment="1">
      <alignment horizontal="center" vertical="center" wrapText="1"/>
    </xf>
    <xf numFmtId="3" fontId="0" fillId="12" borderId="28" xfId="0" applyNumberFormat="1" applyFill="1" applyBorder="1" applyAlignment="1">
      <alignment horizontal="center" vertical="center" wrapText="1"/>
    </xf>
    <xf numFmtId="0" fontId="0" fillId="12" borderId="11" xfId="0" applyFill="1" applyBorder="1" applyAlignment="1">
      <alignment horizontal="left" vertical="center" wrapText="1"/>
    </xf>
    <xf numFmtId="3" fontId="0" fillId="12" borderId="29" xfId="0" applyNumberFormat="1" applyFill="1" applyBorder="1" applyAlignment="1">
      <alignment horizontal="center" vertical="center" wrapText="1"/>
    </xf>
    <xf numFmtId="0" fontId="23" fillId="13" borderId="5" xfId="0" applyFont="1" applyFill="1" applyBorder="1" applyAlignment="1">
      <alignment horizontal="center" vertical="center" wrapText="1"/>
    </xf>
    <xf numFmtId="0" fontId="23" fillId="13" borderId="6" xfId="0" applyFont="1" applyFill="1" applyBorder="1" applyAlignment="1">
      <alignment horizontal="center" vertical="center" wrapText="1"/>
    </xf>
    <xf numFmtId="49" fontId="23" fillId="13" borderId="5" xfId="0" applyNumberFormat="1" applyFont="1" applyFill="1" applyBorder="1" applyAlignment="1">
      <alignment horizontal="center" vertical="center"/>
    </xf>
    <xf numFmtId="0" fontId="18" fillId="0" borderId="0"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 xfId="0" applyFont="1" applyBorder="1" applyAlignment="1">
      <alignment horizontal="center" vertical="center" wrapText="1"/>
    </xf>
    <xf numFmtId="0" fontId="13"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7" fillId="2" borderId="40" xfId="0"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38"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45" xfId="0" applyFont="1" applyFill="1" applyBorder="1" applyAlignment="1">
      <alignment horizontal="center" vertical="center" wrapText="1"/>
    </xf>
    <xf numFmtId="0" fontId="11" fillId="2" borderId="46" xfId="0" applyFont="1" applyFill="1" applyBorder="1" applyAlignment="1">
      <alignment horizontal="center" vertical="center" wrapText="1"/>
    </xf>
    <xf numFmtId="3" fontId="17" fillId="2" borderId="46" xfId="0" applyNumberFormat="1"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7" fillId="2" borderId="47"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1852088</xdr:colOff>
      <xdr:row>0</xdr:row>
      <xdr:rowOff>63506</xdr:rowOff>
    </xdr:from>
    <xdr:to>
      <xdr:col>0</xdr:col>
      <xdr:colOff>2973918</xdr:colOff>
      <xdr:row>5</xdr:row>
      <xdr:rowOff>169904</xdr:rowOff>
    </xdr:to>
    <xdr:pic>
      <xdr:nvPicPr>
        <xdr:cNvPr id="3" name="Imagen 11" descr="C:\Users\coorodontologia.HYARUMAL\Desktop\CALIDAD ESE YARUMAL\logo final.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396"/>
        <a:stretch>
          <a:fillRect/>
        </a:stretch>
      </xdr:blipFill>
      <xdr:spPr bwMode="auto">
        <a:xfrm>
          <a:off x="1852088" y="63506"/>
          <a:ext cx="1121830" cy="1111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estadistica2/Desktop/VERIFICANDO%20PRODUCCI&#211;N/VERIFICANDO%20PRODUCCION.xlsx" TargetMode="External"/><Relationship Id="rId1" Type="http://schemas.openxmlformats.org/officeDocument/2006/relationships/externalLinkPath" Target="/Users/estadistica2/Desktop/VERIFICANDO%20PRODUCCI&#211;N/VERIFICANDO%20PRODUC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NTIDADES"/>
      <sheetName val="VERIFICAR PRODUCCION"/>
      <sheetName val="CAMAS SIHO"/>
      <sheetName val="CAMAS REP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34"/>
  <sheetViews>
    <sheetView showGridLines="0" tabSelected="1" zoomScale="90" zoomScaleNormal="90" workbookViewId="0">
      <pane ySplit="9" topLeftCell="A19" activePane="bottomLeft" state="frozen"/>
      <selection pane="bottomLeft" activeCell="A8" sqref="A8:A9"/>
    </sheetView>
  </sheetViews>
  <sheetFormatPr baseColWidth="10" defaultRowHeight="15" x14ac:dyDescent="0.25"/>
  <cols>
    <col min="1" max="1" width="72.5703125" style="7" customWidth="1"/>
    <col min="2" max="2" width="13.7109375" style="7" customWidth="1"/>
    <col min="3" max="4" width="9.140625" style="7" hidden="1" customWidth="1"/>
    <col min="5" max="5" width="11.5703125" style="7" hidden="1" customWidth="1"/>
    <col min="6" max="7" width="9.140625" style="7" hidden="1" customWidth="1"/>
    <col min="8" max="8" width="10.7109375" style="7" hidden="1" customWidth="1"/>
    <col min="9" max="10" width="9.140625" style="7" hidden="1" customWidth="1"/>
    <col min="11" max="11" width="10.7109375" style="7" hidden="1" customWidth="1"/>
    <col min="12" max="13" width="9.140625" style="53" customWidth="1"/>
    <col min="14" max="14" width="10.7109375" style="7" customWidth="1"/>
    <col min="15" max="16" width="9.140625" style="7" hidden="1" customWidth="1"/>
    <col min="17" max="17" width="10.7109375" style="7" hidden="1" customWidth="1"/>
    <col min="18" max="19" width="9.140625" style="7" hidden="1" customWidth="1"/>
    <col min="20" max="20" width="10.7109375" style="7" hidden="1" customWidth="1"/>
    <col min="21" max="22" width="9.140625" style="7" hidden="1" customWidth="1"/>
    <col min="23" max="23" width="10.7109375" style="7" hidden="1" customWidth="1"/>
    <col min="24" max="25" width="9.140625" style="53" customWidth="1"/>
    <col min="26" max="26" width="10.7109375" style="7" customWidth="1"/>
    <col min="27" max="29" width="10.7109375" style="7" hidden="1" customWidth="1"/>
    <col min="30" max="31" width="9.140625" style="7" hidden="1" customWidth="1"/>
    <col min="32" max="32" width="10.7109375" style="7" hidden="1" customWidth="1"/>
    <col min="33" max="34" width="9.140625" style="7" hidden="1" customWidth="1"/>
    <col min="35" max="35" width="10.7109375" style="7" hidden="1" customWidth="1"/>
    <col min="36" max="37" width="9.140625" style="7" hidden="1" customWidth="1"/>
    <col min="38" max="38" width="10.7109375" style="7" hidden="1" customWidth="1"/>
    <col min="39" max="40" width="9.140625" style="53" customWidth="1"/>
    <col min="41" max="41" width="10.7109375" style="7" customWidth="1"/>
    <col min="42" max="43" width="9.140625" style="7" hidden="1" customWidth="1"/>
    <col min="44" max="44" width="10.7109375" style="7" hidden="1" customWidth="1"/>
    <col min="45" max="46" width="9.140625" style="7" hidden="1" customWidth="1"/>
    <col min="47" max="47" width="10.7109375" style="7" hidden="1" customWidth="1"/>
    <col min="48" max="49" width="9.140625" style="7" hidden="1" customWidth="1"/>
    <col min="50" max="50" width="10.7109375" style="7" hidden="1" customWidth="1"/>
    <col min="51" max="52" width="9.140625" style="53" customWidth="1"/>
    <col min="53" max="53" width="10.7109375" style="7" customWidth="1"/>
    <col min="54" max="56" width="10.7109375" style="7" hidden="1" customWidth="1"/>
    <col min="57" max="57" width="13.5703125" style="7" customWidth="1"/>
    <col min="58" max="58" width="14.28515625" style="7" customWidth="1"/>
    <col min="59" max="59" width="10.7109375" style="7" customWidth="1"/>
    <col min="60" max="63" width="11.42578125" style="7" customWidth="1"/>
    <col min="64" max="16384" width="11.42578125" style="7"/>
  </cols>
  <sheetData>
    <row r="1" spans="1:63" ht="15.75" customHeight="1" x14ac:dyDescent="0.25">
      <c r="A1" s="105" t="s">
        <v>0</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7"/>
    </row>
    <row r="2" spans="1:63" ht="15.75" customHeight="1" x14ac:dyDescent="0.25">
      <c r="A2" s="108"/>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9"/>
    </row>
    <row r="3" spans="1:63" ht="15.75" customHeight="1" x14ac:dyDescent="0.25">
      <c r="A3" s="108"/>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9"/>
    </row>
    <row r="4" spans="1:63" ht="15.75" customHeight="1" x14ac:dyDescent="0.25">
      <c r="A4" s="108"/>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9"/>
    </row>
    <row r="5" spans="1:63" ht="15.75" customHeight="1" x14ac:dyDescent="0.25">
      <c r="A5" s="108"/>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9"/>
    </row>
    <row r="6" spans="1:63" ht="15.75" customHeight="1" thickBot="1" x14ac:dyDescent="0.3">
      <c r="A6" s="110"/>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2"/>
    </row>
    <row r="7" spans="1:63" ht="6.75" customHeight="1" thickBot="1" x14ac:dyDescent="0.3">
      <c r="A7" s="8"/>
      <c r="B7" s="8" t="s">
        <v>1</v>
      </c>
      <c r="C7" s="8"/>
      <c r="D7" s="8"/>
      <c r="E7" s="8"/>
      <c r="F7" s="8"/>
      <c r="G7" s="8"/>
      <c r="H7" s="8"/>
      <c r="I7" s="8"/>
      <c r="J7" s="8"/>
      <c r="K7" s="8"/>
      <c r="L7" s="51"/>
      <c r="M7" s="51"/>
      <c r="N7" s="8"/>
      <c r="O7" s="8"/>
      <c r="P7" s="8"/>
      <c r="Q7" s="8"/>
      <c r="R7" s="8"/>
      <c r="S7" s="8"/>
      <c r="T7" s="8"/>
      <c r="U7" s="8"/>
      <c r="V7" s="8"/>
      <c r="W7" s="8"/>
      <c r="X7" s="51"/>
      <c r="Y7" s="51"/>
      <c r="Z7" s="8"/>
      <c r="AA7" s="8"/>
      <c r="AB7" s="8"/>
      <c r="AC7" s="8"/>
      <c r="AD7" s="8"/>
      <c r="AE7" s="8"/>
      <c r="AF7" s="8"/>
      <c r="AG7" s="8"/>
      <c r="AH7" s="8"/>
      <c r="AI7" s="8"/>
      <c r="AJ7" s="8"/>
      <c r="AK7" s="8"/>
      <c r="AL7" s="8"/>
      <c r="AM7" s="51"/>
      <c r="AN7" s="51"/>
      <c r="AO7" s="8"/>
      <c r="AP7" s="8"/>
      <c r="AQ7" s="8"/>
      <c r="AR7" s="8"/>
      <c r="AS7" s="8"/>
      <c r="AT7" s="8"/>
      <c r="AU7" s="8"/>
      <c r="AV7" s="8"/>
      <c r="AW7" s="8"/>
      <c r="AX7" s="8"/>
      <c r="AY7" s="51"/>
      <c r="AZ7" s="51"/>
      <c r="BA7" s="8"/>
      <c r="BB7" s="8"/>
      <c r="BC7" s="8"/>
      <c r="BD7" s="8"/>
      <c r="BE7" s="8"/>
      <c r="BF7" s="8"/>
      <c r="BG7" s="8"/>
    </row>
    <row r="8" spans="1:63" s="9" customFormat="1" ht="23.25" customHeight="1" x14ac:dyDescent="0.25">
      <c r="A8" s="113" t="s">
        <v>48</v>
      </c>
      <c r="B8" s="114" t="s">
        <v>2</v>
      </c>
      <c r="C8" s="115" t="s">
        <v>3</v>
      </c>
      <c r="D8" s="116"/>
      <c r="E8" s="116"/>
      <c r="F8" s="116" t="s">
        <v>4</v>
      </c>
      <c r="G8" s="116"/>
      <c r="H8" s="116"/>
      <c r="I8" s="116" t="s">
        <v>5</v>
      </c>
      <c r="J8" s="116"/>
      <c r="K8" s="116"/>
      <c r="L8" s="117" t="s">
        <v>49</v>
      </c>
      <c r="M8" s="118"/>
      <c r="N8" s="119"/>
      <c r="O8" s="120" t="s">
        <v>6</v>
      </c>
      <c r="P8" s="120"/>
      <c r="Q8" s="120"/>
      <c r="R8" s="120" t="s">
        <v>7</v>
      </c>
      <c r="S8" s="120"/>
      <c r="T8" s="120"/>
      <c r="U8" s="120" t="s">
        <v>8</v>
      </c>
      <c r="V8" s="120"/>
      <c r="W8" s="120"/>
      <c r="X8" s="117" t="s">
        <v>50</v>
      </c>
      <c r="Y8" s="118"/>
      <c r="Z8" s="119"/>
      <c r="AA8" s="117" t="s">
        <v>51</v>
      </c>
      <c r="AB8" s="118"/>
      <c r="AC8" s="119"/>
      <c r="AD8" s="120" t="s">
        <v>9</v>
      </c>
      <c r="AE8" s="120"/>
      <c r="AF8" s="120"/>
      <c r="AG8" s="120" t="s">
        <v>10</v>
      </c>
      <c r="AH8" s="120"/>
      <c r="AI8" s="120"/>
      <c r="AJ8" s="120" t="s">
        <v>11</v>
      </c>
      <c r="AK8" s="120"/>
      <c r="AL8" s="120"/>
      <c r="AM8" s="117" t="s">
        <v>52</v>
      </c>
      <c r="AN8" s="118"/>
      <c r="AO8" s="119"/>
      <c r="AP8" s="120" t="s">
        <v>12</v>
      </c>
      <c r="AQ8" s="120"/>
      <c r="AR8" s="120"/>
      <c r="AS8" s="120" t="s">
        <v>13</v>
      </c>
      <c r="AT8" s="120"/>
      <c r="AU8" s="120"/>
      <c r="AV8" s="117" t="s">
        <v>14</v>
      </c>
      <c r="AW8" s="118"/>
      <c r="AX8" s="119"/>
      <c r="AY8" s="117" t="s">
        <v>53</v>
      </c>
      <c r="AZ8" s="118"/>
      <c r="BA8" s="119"/>
      <c r="BB8" s="117" t="s">
        <v>54</v>
      </c>
      <c r="BC8" s="118"/>
      <c r="BD8" s="119"/>
      <c r="BE8" s="117" t="s">
        <v>55</v>
      </c>
      <c r="BF8" s="118"/>
      <c r="BG8" s="121"/>
    </row>
    <row r="9" spans="1:63" s="9" customFormat="1" ht="23.25" customHeight="1" thickBot="1" x14ac:dyDescent="0.3">
      <c r="A9" s="122"/>
      <c r="B9" s="123"/>
      <c r="C9" s="124" t="s">
        <v>15</v>
      </c>
      <c r="D9" s="125" t="s">
        <v>16</v>
      </c>
      <c r="E9" s="125" t="s">
        <v>17</v>
      </c>
      <c r="F9" s="125" t="s">
        <v>15</v>
      </c>
      <c r="G9" s="125" t="s">
        <v>16</v>
      </c>
      <c r="H9" s="125" t="s">
        <v>17</v>
      </c>
      <c r="I9" s="125" t="s">
        <v>15</v>
      </c>
      <c r="J9" s="125" t="s">
        <v>16</v>
      </c>
      <c r="K9" s="125" t="s">
        <v>17</v>
      </c>
      <c r="L9" s="126" t="s">
        <v>15</v>
      </c>
      <c r="M9" s="126" t="s">
        <v>16</v>
      </c>
      <c r="N9" s="127" t="s">
        <v>17</v>
      </c>
      <c r="O9" s="127" t="s">
        <v>15</v>
      </c>
      <c r="P9" s="127" t="s">
        <v>16</v>
      </c>
      <c r="Q9" s="127" t="s">
        <v>17</v>
      </c>
      <c r="R9" s="127" t="s">
        <v>15</v>
      </c>
      <c r="S9" s="127" t="s">
        <v>16</v>
      </c>
      <c r="T9" s="127" t="s">
        <v>17</v>
      </c>
      <c r="U9" s="127" t="s">
        <v>15</v>
      </c>
      <c r="V9" s="127" t="s">
        <v>16</v>
      </c>
      <c r="W9" s="127" t="s">
        <v>17</v>
      </c>
      <c r="X9" s="126" t="s">
        <v>15</v>
      </c>
      <c r="Y9" s="126" t="s">
        <v>16</v>
      </c>
      <c r="Z9" s="127" t="s">
        <v>17</v>
      </c>
      <c r="AA9" s="127" t="s">
        <v>15</v>
      </c>
      <c r="AB9" s="127" t="s">
        <v>16</v>
      </c>
      <c r="AC9" s="127" t="s">
        <v>17</v>
      </c>
      <c r="AD9" s="127" t="s">
        <v>15</v>
      </c>
      <c r="AE9" s="127" t="s">
        <v>16</v>
      </c>
      <c r="AF9" s="127" t="s">
        <v>17</v>
      </c>
      <c r="AG9" s="127" t="s">
        <v>15</v>
      </c>
      <c r="AH9" s="127" t="s">
        <v>16</v>
      </c>
      <c r="AI9" s="127" t="s">
        <v>17</v>
      </c>
      <c r="AJ9" s="127" t="s">
        <v>15</v>
      </c>
      <c r="AK9" s="127" t="s">
        <v>16</v>
      </c>
      <c r="AL9" s="127" t="s">
        <v>17</v>
      </c>
      <c r="AM9" s="126" t="s">
        <v>15</v>
      </c>
      <c r="AN9" s="126" t="s">
        <v>16</v>
      </c>
      <c r="AO9" s="127" t="s">
        <v>17</v>
      </c>
      <c r="AP9" s="127" t="s">
        <v>15</v>
      </c>
      <c r="AQ9" s="127" t="s">
        <v>16</v>
      </c>
      <c r="AR9" s="127" t="s">
        <v>17</v>
      </c>
      <c r="AS9" s="127" t="s">
        <v>15</v>
      </c>
      <c r="AT9" s="127" t="s">
        <v>16</v>
      </c>
      <c r="AU9" s="127" t="s">
        <v>17</v>
      </c>
      <c r="AV9" s="127" t="s">
        <v>15</v>
      </c>
      <c r="AW9" s="127" t="s">
        <v>16</v>
      </c>
      <c r="AX9" s="127" t="s">
        <v>17</v>
      </c>
      <c r="AY9" s="126" t="s">
        <v>15</v>
      </c>
      <c r="AZ9" s="126" t="s">
        <v>16</v>
      </c>
      <c r="BA9" s="127" t="s">
        <v>17</v>
      </c>
      <c r="BB9" s="127" t="s">
        <v>15</v>
      </c>
      <c r="BC9" s="127" t="s">
        <v>16</v>
      </c>
      <c r="BD9" s="127" t="s">
        <v>17</v>
      </c>
      <c r="BE9" s="127" t="s">
        <v>18</v>
      </c>
      <c r="BF9" s="127" t="s">
        <v>19</v>
      </c>
      <c r="BG9" s="128" t="s">
        <v>20</v>
      </c>
    </row>
    <row r="10" spans="1:63" ht="30" customHeight="1" thickBot="1" x14ac:dyDescent="0.3">
      <c r="A10" s="15" t="s">
        <v>21</v>
      </c>
      <c r="B10" s="16" t="s">
        <v>46</v>
      </c>
      <c r="C10" s="17">
        <v>611</v>
      </c>
      <c r="D10" s="17">
        <v>261</v>
      </c>
      <c r="E10" s="11">
        <f>C10/D10</f>
        <v>2.3409961685823757</v>
      </c>
      <c r="F10" s="18">
        <v>1322</v>
      </c>
      <c r="G10" s="18">
        <v>504</v>
      </c>
      <c r="H10" s="11">
        <f>F10/G10</f>
        <v>2.623015873015873</v>
      </c>
      <c r="I10" s="19">
        <v>1943</v>
      </c>
      <c r="J10" s="19">
        <v>717</v>
      </c>
      <c r="K10" s="11">
        <f>I10/J10</f>
        <v>2.7099023709902372</v>
      </c>
      <c r="L10" s="36">
        <f>SUM(C10+F10+I10)</f>
        <v>3876</v>
      </c>
      <c r="M10" s="36">
        <f>SUM(D10,G10,J10)</f>
        <v>1482</v>
      </c>
      <c r="N10" s="11">
        <f>L10/M10</f>
        <v>2.6153846153846154</v>
      </c>
      <c r="O10" s="17">
        <v>3261</v>
      </c>
      <c r="P10" s="17">
        <v>658</v>
      </c>
      <c r="Q10" s="11">
        <f>O10/P10</f>
        <v>4.9559270516717326</v>
      </c>
      <c r="R10" s="18">
        <v>3916</v>
      </c>
      <c r="S10" s="18">
        <v>710</v>
      </c>
      <c r="T10" s="11">
        <f>R10/S10</f>
        <v>5.5154929577464786</v>
      </c>
      <c r="U10" s="19">
        <v>2180</v>
      </c>
      <c r="V10" s="19">
        <v>803</v>
      </c>
      <c r="W10" s="11">
        <f>U10/V10</f>
        <v>2.7148194271481945</v>
      </c>
      <c r="X10" s="36">
        <f>SUM(O10+R10+U10)</f>
        <v>9357</v>
      </c>
      <c r="Y10" s="36">
        <f>SUM(P10,S10,V10)</f>
        <v>2171</v>
      </c>
      <c r="Z10" s="11">
        <f>X10/Y10</f>
        <v>4.3099953938277293</v>
      </c>
      <c r="AA10" s="49">
        <f>SUM(L10+X10)</f>
        <v>13233</v>
      </c>
      <c r="AB10" s="49">
        <f>SUM(M10++Y10)</f>
        <v>3653</v>
      </c>
      <c r="AC10" s="11">
        <f>AA10/AB10</f>
        <v>3.6225020531070351</v>
      </c>
      <c r="AD10" s="17">
        <v>958</v>
      </c>
      <c r="AE10" s="17">
        <v>470</v>
      </c>
      <c r="AF10" s="11">
        <f>AD10/AE10</f>
        <v>2.0382978723404257</v>
      </c>
      <c r="AG10" s="17">
        <v>1607</v>
      </c>
      <c r="AH10" s="17">
        <v>583</v>
      </c>
      <c r="AI10" s="11">
        <f>AG10/AH10</f>
        <v>2.7564322469982847</v>
      </c>
      <c r="AJ10" s="17">
        <v>2701</v>
      </c>
      <c r="AK10" s="17">
        <v>1221</v>
      </c>
      <c r="AL10" s="11">
        <f>AJ10/AK10</f>
        <v>2.2121212121212119</v>
      </c>
      <c r="AM10" s="54">
        <f t="shared" ref="AM10:AM33" si="0">SUM(AD10,AG10,AJ10)</f>
        <v>5266</v>
      </c>
      <c r="AN10" s="54">
        <f t="shared" ref="AN10:AN33" si="1">SUM(AE10,AH10,AK10)</f>
        <v>2274</v>
      </c>
      <c r="AO10" s="11">
        <f>AM10/AN10</f>
        <v>2.3157431838170623</v>
      </c>
      <c r="AP10" s="17">
        <v>1345</v>
      </c>
      <c r="AQ10" s="17">
        <v>505</v>
      </c>
      <c r="AR10" s="11">
        <f>AP10/AQ10</f>
        <v>2.6633663366336635</v>
      </c>
      <c r="AS10" s="17">
        <v>1006</v>
      </c>
      <c r="AT10" s="17">
        <v>480</v>
      </c>
      <c r="AU10" s="11">
        <f>AS10/AT10</f>
        <v>2.0958333333333332</v>
      </c>
      <c r="AV10" s="17">
        <v>1283</v>
      </c>
      <c r="AW10" s="17">
        <v>556</v>
      </c>
      <c r="AX10" s="11">
        <f>AV10/AW10</f>
        <v>2.3075539568345325</v>
      </c>
      <c r="AY10" s="54">
        <f t="shared" ref="AY10:AZ32" si="2">SUM(AP10,AS10,AV10)</f>
        <v>3634</v>
      </c>
      <c r="AZ10" s="54">
        <f t="shared" si="2"/>
        <v>1541</v>
      </c>
      <c r="BA10" s="11">
        <f>AY10/AZ10</f>
        <v>2.3582089552238807</v>
      </c>
      <c r="BB10" s="45">
        <f>SUM(AM10+AY10)</f>
        <v>8900</v>
      </c>
      <c r="BC10" s="45">
        <f>AN10+AZ10</f>
        <v>3815</v>
      </c>
      <c r="BD10" s="11">
        <f>BB10/BC10</f>
        <v>2.3328964613368282</v>
      </c>
      <c r="BE10" s="50">
        <f>SUM(L10+X10+AM10+AY10)</f>
        <v>22133</v>
      </c>
      <c r="BF10" s="50">
        <f>SUM(M10+Y10+AN10+AZ10)</f>
        <v>7468</v>
      </c>
      <c r="BG10" s="11">
        <f>BE10/BF10</f>
        <v>2.9637118371719335</v>
      </c>
      <c r="BI10" s="20"/>
      <c r="BJ10" s="20"/>
      <c r="BK10" s="21"/>
    </row>
    <row r="11" spans="1:63" ht="30" customHeight="1" thickBot="1" x14ac:dyDescent="0.3">
      <c r="A11" s="15" t="s">
        <v>23</v>
      </c>
      <c r="B11" s="16" t="s">
        <v>46</v>
      </c>
      <c r="C11" s="17">
        <v>301</v>
      </c>
      <c r="D11" s="16">
        <v>201</v>
      </c>
      <c r="E11" s="11">
        <f t="shared" ref="E11:E18" si="3">C11/D11</f>
        <v>1.4975124378109452</v>
      </c>
      <c r="F11" s="18">
        <v>427</v>
      </c>
      <c r="G11" s="22">
        <v>313</v>
      </c>
      <c r="H11" s="11">
        <f t="shared" ref="H11:H20" si="4">F11/G11</f>
        <v>1.3642172523961662</v>
      </c>
      <c r="I11" s="22">
        <v>747</v>
      </c>
      <c r="J11" s="22">
        <v>627</v>
      </c>
      <c r="K11" s="11">
        <f t="shared" ref="K11:K20" si="5">I11/J11</f>
        <v>1.1913875598086126</v>
      </c>
      <c r="L11" s="36">
        <f t="shared" ref="L11:L33" si="6">SUM(C11+F11+I11)</f>
        <v>1475</v>
      </c>
      <c r="M11" s="36">
        <f t="shared" ref="M11:M33" si="7">SUM(D11,G11,J11)</f>
        <v>1141</v>
      </c>
      <c r="N11" s="11">
        <f t="shared" ref="N11:N20" si="8">L11/M11</f>
        <v>1.2927256792287467</v>
      </c>
      <c r="O11" s="17">
        <v>262</v>
      </c>
      <c r="P11" s="16">
        <v>350</v>
      </c>
      <c r="Q11" s="11">
        <f t="shared" ref="Q11:Q19" si="9">O11/P11</f>
        <v>0.74857142857142855</v>
      </c>
      <c r="R11" s="18">
        <v>385</v>
      </c>
      <c r="S11" s="22">
        <v>258</v>
      </c>
      <c r="T11" s="11">
        <f t="shared" ref="T11:T20" si="10">R11/S11</f>
        <v>1.4922480620155039</v>
      </c>
      <c r="U11" s="22">
        <v>432</v>
      </c>
      <c r="V11" s="22">
        <v>296</v>
      </c>
      <c r="W11" s="11">
        <f t="shared" ref="W11:W20" si="11">U11/V11</f>
        <v>1.4594594594594594</v>
      </c>
      <c r="X11" s="36">
        <f t="shared" ref="X11:X17" si="12">SUM(O11+R11+U11)</f>
        <v>1079</v>
      </c>
      <c r="Y11" s="36">
        <f t="shared" ref="Y11:Y17" si="13">SUM(P11,S11,V11)</f>
        <v>904</v>
      </c>
      <c r="Z11" s="11">
        <f t="shared" ref="Z11:Z20" si="14">X11/Y11</f>
        <v>1.1935840707964602</v>
      </c>
      <c r="AA11" s="49">
        <f t="shared" ref="AA11:AA33" si="15">SUM(L11+X11)</f>
        <v>2554</v>
      </c>
      <c r="AB11" s="49">
        <f t="shared" ref="AB11:AB33" si="16">SUM(M11++Y11)</f>
        <v>2045</v>
      </c>
      <c r="AC11" s="11">
        <f t="shared" ref="AC11:AC19" si="17">AA11/AB11</f>
        <v>1.2488997555012225</v>
      </c>
      <c r="AD11" s="17">
        <v>464</v>
      </c>
      <c r="AE11" s="17">
        <v>326</v>
      </c>
      <c r="AF11" s="11">
        <f t="shared" ref="AF11:AF20" si="18">AD11/AE11</f>
        <v>1.4233128834355828</v>
      </c>
      <c r="AG11" s="17">
        <v>357</v>
      </c>
      <c r="AH11" s="17">
        <v>238</v>
      </c>
      <c r="AI11" s="11">
        <f t="shared" ref="AI11:AI20" si="19">AG11/AH11</f>
        <v>1.5</v>
      </c>
      <c r="AJ11" s="17">
        <v>349</v>
      </c>
      <c r="AK11" s="17">
        <v>251</v>
      </c>
      <c r="AL11" s="11">
        <f t="shared" ref="AL11:AL20" si="20">AJ11/AK11</f>
        <v>1.3904382470119523</v>
      </c>
      <c r="AM11" s="54">
        <f t="shared" si="0"/>
        <v>1170</v>
      </c>
      <c r="AN11" s="54">
        <f t="shared" si="1"/>
        <v>815</v>
      </c>
      <c r="AO11" s="11">
        <f t="shared" ref="AO11:AO20" si="21">AM11/AN11</f>
        <v>1.4355828220858895</v>
      </c>
      <c r="AP11" s="17">
        <v>351</v>
      </c>
      <c r="AQ11" s="17">
        <v>209</v>
      </c>
      <c r="AR11" s="11">
        <f t="shared" ref="AR11:AR20" si="22">AP11/AQ11</f>
        <v>1.6794258373205742</v>
      </c>
      <c r="AS11" s="17">
        <v>285</v>
      </c>
      <c r="AT11" s="17">
        <v>165</v>
      </c>
      <c r="AU11" s="11">
        <f t="shared" ref="AU11:AU20" si="23">AS11/AT11</f>
        <v>1.7272727272727273</v>
      </c>
      <c r="AV11" s="17">
        <v>380</v>
      </c>
      <c r="AW11" s="17">
        <v>214</v>
      </c>
      <c r="AX11" s="11">
        <f t="shared" ref="AX11:AX20" si="24">AV11/AW11</f>
        <v>1.7757009345794392</v>
      </c>
      <c r="AY11" s="54">
        <f t="shared" si="2"/>
        <v>1016</v>
      </c>
      <c r="AZ11" s="54">
        <f t="shared" si="2"/>
        <v>588</v>
      </c>
      <c r="BA11" s="11">
        <f t="shared" ref="BA11:BA20" si="25">AY11/AZ11</f>
        <v>1.727891156462585</v>
      </c>
      <c r="BB11" s="45">
        <f t="shared" ref="BB11:BB33" si="26">SUM(AM11+AY11)</f>
        <v>2186</v>
      </c>
      <c r="BC11" s="45">
        <f t="shared" ref="BC11:BC33" si="27">AN11+AZ11</f>
        <v>1403</v>
      </c>
      <c r="BD11" s="11">
        <f t="shared" ref="BD11:BD20" si="28">BB11/BC11</f>
        <v>1.5580898075552387</v>
      </c>
      <c r="BE11" s="50">
        <f t="shared" ref="BE11:BE34" si="29">SUM(L11+X11+AM11+AY11)</f>
        <v>4740</v>
      </c>
      <c r="BF11" s="50">
        <f t="shared" ref="BF11:BF34" si="30">SUM(M11+Y11+AN11+AZ11)</f>
        <v>3448</v>
      </c>
      <c r="BG11" s="11">
        <f t="shared" ref="BG11:BG20" si="31">BE11/BF11</f>
        <v>1.3747099767981439</v>
      </c>
    </row>
    <row r="12" spans="1:63" ht="30" customHeight="1" thickBot="1" x14ac:dyDescent="0.3">
      <c r="A12" s="15" t="s">
        <v>24</v>
      </c>
      <c r="B12" s="16" t="s">
        <v>46</v>
      </c>
      <c r="C12" s="17">
        <v>2077</v>
      </c>
      <c r="D12" s="17">
        <v>179</v>
      </c>
      <c r="E12" s="11">
        <f t="shared" si="3"/>
        <v>11.603351955307263</v>
      </c>
      <c r="F12" s="18">
        <v>6142</v>
      </c>
      <c r="G12" s="18">
        <v>311</v>
      </c>
      <c r="H12" s="11">
        <f t="shared" si="4"/>
        <v>19.7491961414791</v>
      </c>
      <c r="I12" s="19">
        <v>2609</v>
      </c>
      <c r="J12" s="19">
        <v>261</v>
      </c>
      <c r="K12" s="11">
        <f t="shared" si="5"/>
        <v>9.9961685823754785</v>
      </c>
      <c r="L12" s="36">
        <f t="shared" si="6"/>
        <v>10828</v>
      </c>
      <c r="M12" s="36">
        <f t="shared" si="7"/>
        <v>751</v>
      </c>
      <c r="N12" s="11">
        <f t="shared" si="8"/>
        <v>14.418109187749668</v>
      </c>
      <c r="O12" s="17">
        <v>3087</v>
      </c>
      <c r="P12" s="17">
        <v>299</v>
      </c>
      <c r="Q12" s="11">
        <f t="shared" si="9"/>
        <v>10.324414715719064</v>
      </c>
      <c r="R12" s="18">
        <v>5139</v>
      </c>
      <c r="S12" s="18">
        <v>316</v>
      </c>
      <c r="T12" s="11">
        <f t="shared" si="10"/>
        <v>16.2626582278481</v>
      </c>
      <c r="U12" s="19">
        <v>261</v>
      </c>
      <c r="V12" s="19">
        <v>83</v>
      </c>
      <c r="W12" s="11">
        <f t="shared" si="11"/>
        <v>3.1445783132530121</v>
      </c>
      <c r="X12" s="36">
        <f t="shared" si="12"/>
        <v>8487</v>
      </c>
      <c r="Y12" s="36">
        <f t="shared" si="13"/>
        <v>698</v>
      </c>
      <c r="Z12" s="11">
        <f t="shared" si="14"/>
        <v>12.159025787965616</v>
      </c>
      <c r="AA12" s="49">
        <f t="shared" si="15"/>
        <v>19315</v>
      </c>
      <c r="AB12" s="49">
        <f t="shared" si="16"/>
        <v>1449</v>
      </c>
      <c r="AC12" s="11">
        <f t="shared" si="17"/>
        <v>13.329882677708765</v>
      </c>
      <c r="AD12" s="17">
        <v>4744</v>
      </c>
      <c r="AE12" s="17">
        <v>525</v>
      </c>
      <c r="AF12" s="11">
        <f t="shared" si="18"/>
        <v>9.0361904761904768</v>
      </c>
      <c r="AG12" s="17">
        <v>3482</v>
      </c>
      <c r="AH12" s="17">
        <v>479</v>
      </c>
      <c r="AI12" s="11">
        <f t="shared" si="19"/>
        <v>7.2693110647181625</v>
      </c>
      <c r="AJ12" s="17">
        <v>1893</v>
      </c>
      <c r="AK12" s="17">
        <v>431</v>
      </c>
      <c r="AL12" s="11">
        <f t="shared" si="20"/>
        <v>4.3921113689095126</v>
      </c>
      <c r="AM12" s="54">
        <f t="shared" si="0"/>
        <v>10119</v>
      </c>
      <c r="AN12" s="54">
        <f t="shared" si="1"/>
        <v>1435</v>
      </c>
      <c r="AO12" s="11">
        <f t="shared" si="21"/>
        <v>7.0515679442508707</v>
      </c>
      <c r="AP12" s="17">
        <v>2947</v>
      </c>
      <c r="AQ12" s="17">
        <v>321</v>
      </c>
      <c r="AR12" s="11">
        <f t="shared" si="22"/>
        <v>9.1806853582554524</v>
      </c>
      <c r="AS12" s="17">
        <v>1880</v>
      </c>
      <c r="AT12" s="17">
        <v>160</v>
      </c>
      <c r="AU12" s="11">
        <f t="shared" si="23"/>
        <v>11.75</v>
      </c>
      <c r="AV12" s="17">
        <v>2016</v>
      </c>
      <c r="AW12" s="17">
        <v>241</v>
      </c>
      <c r="AX12" s="11">
        <f t="shared" si="24"/>
        <v>8.3651452282157681</v>
      </c>
      <c r="AY12" s="54">
        <f t="shared" ref="AY12:AZ14" si="32">SUM(AP12,AS12,AV12)</f>
        <v>6843</v>
      </c>
      <c r="AZ12" s="54">
        <f t="shared" si="32"/>
        <v>722</v>
      </c>
      <c r="BA12" s="11">
        <f t="shared" si="25"/>
        <v>9.4778393351800556</v>
      </c>
      <c r="BB12" s="45">
        <f t="shared" si="26"/>
        <v>16962</v>
      </c>
      <c r="BC12" s="45">
        <f t="shared" si="27"/>
        <v>2157</v>
      </c>
      <c r="BD12" s="11">
        <f t="shared" si="28"/>
        <v>7.8636995827538252</v>
      </c>
      <c r="BE12" s="50">
        <f t="shared" si="29"/>
        <v>36277</v>
      </c>
      <c r="BF12" s="50">
        <f t="shared" si="30"/>
        <v>3606</v>
      </c>
      <c r="BG12" s="11">
        <f t="shared" si="31"/>
        <v>10.060177481974486</v>
      </c>
    </row>
    <row r="13" spans="1:63" ht="30" customHeight="1" thickBot="1" x14ac:dyDescent="0.3">
      <c r="A13" s="15" t="s">
        <v>25</v>
      </c>
      <c r="B13" s="16" t="s">
        <v>46</v>
      </c>
      <c r="C13" s="17">
        <v>485</v>
      </c>
      <c r="D13" s="17">
        <v>86</v>
      </c>
      <c r="E13" s="11">
        <f t="shared" si="3"/>
        <v>5.6395348837209305</v>
      </c>
      <c r="F13" s="18">
        <v>833</v>
      </c>
      <c r="G13" s="18">
        <v>118</v>
      </c>
      <c r="H13" s="11">
        <f t="shared" si="4"/>
        <v>7.0593220338983054</v>
      </c>
      <c r="I13" s="19">
        <v>1311</v>
      </c>
      <c r="J13" s="19">
        <v>139</v>
      </c>
      <c r="K13" s="11">
        <f t="shared" si="5"/>
        <v>9.4316546762589937</v>
      </c>
      <c r="L13" s="36">
        <f>SUM(C13+F13+I13)</f>
        <v>2629</v>
      </c>
      <c r="M13" s="36">
        <f>SUM(D13,G13,J13)</f>
        <v>343</v>
      </c>
      <c r="N13" s="11">
        <f t="shared" si="8"/>
        <v>7.6647230320699711</v>
      </c>
      <c r="O13" s="17">
        <v>1153</v>
      </c>
      <c r="P13" s="17">
        <v>95</v>
      </c>
      <c r="Q13" s="11">
        <f t="shared" si="9"/>
        <v>12.136842105263158</v>
      </c>
      <c r="R13" s="18">
        <v>1196</v>
      </c>
      <c r="S13" s="18">
        <v>98</v>
      </c>
      <c r="T13" s="11">
        <f t="shared" si="10"/>
        <v>12.204081632653061</v>
      </c>
      <c r="U13" s="19">
        <v>1187</v>
      </c>
      <c r="V13" s="19">
        <v>198</v>
      </c>
      <c r="W13" s="11">
        <f t="shared" si="11"/>
        <v>5.9949494949494948</v>
      </c>
      <c r="X13" s="36">
        <f t="shared" si="12"/>
        <v>3536</v>
      </c>
      <c r="Y13" s="36">
        <f t="shared" si="13"/>
        <v>391</v>
      </c>
      <c r="Z13" s="11">
        <f t="shared" si="14"/>
        <v>9.0434782608695645</v>
      </c>
      <c r="AA13" s="49">
        <f t="shared" si="15"/>
        <v>6165</v>
      </c>
      <c r="AB13" s="49">
        <f t="shared" si="16"/>
        <v>734</v>
      </c>
      <c r="AC13" s="12">
        <f t="shared" si="17"/>
        <v>8.3991825613079012</v>
      </c>
      <c r="AD13" s="17">
        <v>917</v>
      </c>
      <c r="AE13" s="17">
        <v>152</v>
      </c>
      <c r="AF13" s="11">
        <f t="shared" si="18"/>
        <v>6.0328947368421053</v>
      </c>
      <c r="AG13" s="17">
        <v>767</v>
      </c>
      <c r="AH13" s="17">
        <v>116</v>
      </c>
      <c r="AI13" s="11">
        <f t="shared" si="19"/>
        <v>6.6120689655172411</v>
      </c>
      <c r="AJ13" s="17">
        <v>726</v>
      </c>
      <c r="AK13" s="17">
        <v>188</v>
      </c>
      <c r="AL13" s="11">
        <f t="shared" si="20"/>
        <v>3.8617021276595747</v>
      </c>
      <c r="AM13" s="54">
        <f t="shared" si="0"/>
        <v>2410</v>
      </c>
      <c r="AN13" s="54">
        <f t="shared" si="1"/>
        <v>456</v>
      </c>
      <c r="AO13" s="11">
        <f t="shared" si="21"/>
        <v>5.2850877192982457</v>
      </c>
      <c r="AP13" s="17">
        <v>221</v>
      </c>
      <c r="AQ13" s="17">
        <v>221</v>
      </c>
      <c r="AR13" s="11">
        <f t="shared" si="22"/>
        <v>1</v>
      </c>
      <c r="AS13" s="17">
        <v>202</v>
      </c>
      <c r="AT13" s="17">
        <v>202</v>
      </c>
      <c r="AU13" s="11">
        <f t="shared" si="23"/>
        <v>1</v>
      </c>
      <c r="AV13" s="17">
        <v>110</v>
      </c>
      <c r="AW13" s="17">
        <v>110</v>
      </c>
      <c r="AX13" s="11">
        <f t="shared" si="24"/>
        <v>1</v>
      </c>
      <c r="AY13" s="54">
        <f t="shared" ref="AY13" si="33">SUM(AP13,AS13,AV13)</f>
        <v>533</v>
      </c>
      <c r="AZ13" s="54">
        <f t="shared" ref="AZ13" si="34">SUM(AQ13,AT13,AW13)</f>
        <v>533</v>
      </c>
      <c r="BA13" s="11">
        <f t="shared" si="25"/>
        <v>1</v>
      </c>
      <c r="BB13" s="45">
        <f>SUM(AM13+AY13)</f>
        <v>2943</v>
      </c>
      <c r="BC13" s="45">
        <f>AN13+AZ13</f>
        <v>989</v>
      </c>
      <c r="BD13" s="11">
        <f>BB13/BC13</f>
        <v>2.9757330637007078</v>
      </c>
      <c r="BE13" s="50">
        <f t="shared" si="29"/>
        <v>9108</v>
      </c>
      <c r="BF13" s="50">
        <f t="shared" si="30"/>
        <v>1723</v>
      </c>
      <c r="BG13" s="11">
        <f t="shared" si="31"/>
        <v>5.2861288450377248</v>
      </c>
      <c r="BH13" s="20"/>
      <c r="BI13" s="20"/>
      <c r="BJ13" s="21"/>
    </row>
    <row r="14" spans="1:63" ht="30" customHeight="1" thickBot="1" x14ac:dyDescent="0.3">
      <c r="A14" s="15" t="s">
        <v>26</v>
      </c>
      <c r="B14" s="16" t="s">
        <v>46</v>
      </c>
      <c r="C14" s="17">
        <v>556</v>
      </c>
      <c r="D14" s="17">
        <v>90</v>
      </c>
      <c r="E14" s="11">
        <f t="shared" si="3"/>
        <v>6.177777777777778</v>
      </c>
      <c r="F14" s="18">
        <v>524</v>
      </c>
      <c r="G14" s="18">
        <v>101</v>
      </c>
      <c r="H14" s="11">
        <f t="shared" si="4"/>
        <v>5.1881188118811883</v>
      </c>
      <c r="I14" s="19">
        <v>677</v>
      </c>
      <c r="J14" s="19">
        <v>158</v>
      </c>
      <c r="K14" s="11">
        <f t="shared" si="5"/>
        <v>4.2848101265822782</v>
      </c>
      <c r="L14" s="36">
        <f t="shared" si="6"/>
        <v>1757</v>
      </c>
      <c r="M14" s="36">
        <f t="shared" si="7"/>
        <v>349</v>
      </c>
      <c r="N14" s="11">
        <f t="shared" si="8"/>
        <v>5.0343839541547277</v>
      </c>
      <c r="O14" s="17">
        <v>940</v>
      </c>
      <c r="P14" s="17">
        <v>182</v>
      </c>
      <c r="Q14" s="11">
        <f t="shared" si="9"/>
        <v>5.1648351648351651</v>
      </c>
      <c r="R14" s="18">
        <v>924</v>
      </c>
      <c r="S14" s="18">
        <v>223</v>
      </c>
      <c r="T14" s="11">
        <f t="shared" si="10"/>
        <v>4.143497757847534</v>
      </c>
      <c r="U14" s="19">
        <v>801</v>
      </c>
      <c r="V14" s="19">
        <v>196</v>
      </c>
      <c r="W14" s="11">
        <f t="shared" si="11"/>
        <v>4.0867346938775508</v>
      </c>
      <c r="X14" s="36">
        <f t="shared" si="12"/>
        <v>2665</v>
      </c>
      <c r="Y14" s="36">
        <f t="shared" si="13"/>
        <v>601</v>
      </c>
      <c r="Z14" s="11">
        <f t="shared" si="14"/>
        <v>4.434276206322795</v>
      </c>
      <c r="AA14" s="49">
        <f t="shared" si="15"/>
        <v>4422</v>
      </c>
      <c r="AB14" s="49">
        <f t="shared" si="16"/>
        <v>950</v>
      </c>
      <c r="AC14" s="11">
        <f t="shared" si="17"/>
        <v>4.6547368421052635</v>
      </c>
      <c r="AD14" s="17">
        <v>1040</v>
      </c>
      <c r="AE14" s="17">
        <v>290</v>
      </c>
      <c r="AF14" s="11">
        <f t="shared" si="18"/>
        <v>3.5862068965517242</v>
      </c>
      <c r="AG14" s="17">
        <v>1025</v>
      </c>
      <c r="AH14" s="17">
        <v>297</v>
      </c>
      <c r="AI14" s="11">
        <f t="shared" si="19"/>
        <v>3.4511784511784511</v>
      </c>
      <c r="AJ14" s="17">
        <v>1095</v>
      </c>
      <c r="AK14" s="17">
        <v>358</v>
      </c>
      <c r="AL14" s="11">
        <f t="shared" si="20"/>
        <v>3.058659217877095</v>
      </c>
      <c r="AM14" s="54">
        <f t="shared" si="0"/>
        <v>3160</v>
      </c>
      <c r="AN14" s="54">
        <f t="shared" si="1"/>
        <v>945</v>
      </c>
      <c r="AO14" s="11">
        <f t="shared" si="21"/>
        <v>3.3439153439153437</v>
      </c>
      <c r="AP14" s="17">
        <v>549</v>
      </c>
      <c r="AQ14" s="17">
        <v>112</v>
      </c>
      <c r="AR14" s="11">
        <f t="shared" si="22"/>
        <v>4.9017857142857144</v>
      </c>
      <c r="AS14" s="17">
        <v>503</v>
      </c>
      <c r="AT14" s="17">
        <v>148</v>
      </c>
      <c r="AU14" s="11">
        <f t="shared" si="23"/>
        <v>3.3986486486486487</v>
      </c>
      <c r="AV14" s="17">
        <v>714</v>
      </c>
      <c r="AW14" s="17">
        <v>114</v>
      </c>
      <c r="AX14" s="11">
        <f t="shared" si="24"/>
        <v>6.2631578947368425</v>
      </c>
      <c r="AY14" s="54">
        <f t="shared" si="32"/>
        <v>1766</v>
      </c>
      <c r="AZ14" s="54">
        <f t="shared" si="32"/>
        <v>374</v>
      </c>
      <c r="BA14" s="11">
        <f t="shared" si="25"/>
        <v>4.7219251336898393</v>
      </c>
      <c r="BB14" s="45">
        <f t="shared" si="26"/>
        <v>4926</v>
      </c>
      <c r="BC14" s="45">
        <f t="shared" si="27"/>
        <v>1319</v>
      </c>
      <c r="BD14" s="11">
        <f t="shared" si="28"/>
        <v>3.7346474601971189</v>
      </c>
      <c r="BE14" s="50">
        <f t="shared" si="29"/>
        <v>9348</v>
      </c>
      <c r="BF14" s="50">
        <f t="shared" si="30"/>
        <v>2269</v>
      </c>
      <c r="BG14" s="11">
        <f t="shared" si="31"/>
        <v>4.1198765976200971</v>
      </c>
    </row>
    <row r="15" spans="1:63" ht="30" customHeight="1" thickBot="1" x14ac:dyDescent="0.3">
      <c r="A15" s="15" t="s">
        <v>27</v>
      </c>
      <c r="B15" s="16" t="s">
        <v>46</v>
      </c>
      <c r="C15" s="17">
        <v>46</v>
      </c>
      <c r="D15" s="17">
        <v>14</v>
      </c>
      <c r="E15" s="11">
        <f t="shared" si="3"/>
        <v>3.2857142857142856</v>
      </c>
      <c r="F15" s="18">
        <v>61</v>
      </c>
      <c r="G15" s="18">
        <v>15</v>
      </c>
      <c r="H15" s="11">
        <f t="shared" si="4"/>
        <v>4.0666666666666664</v>
      </c>
      <c r="I15" s="19">
        <v>111</v>
      </c>
      <c r="J15" s="19">
        <v>38</v>
      </c>
      <c r="K15" s="11">
        <f t="shared" si="5"/>
        <v>2.9210526315789473</v>
      </c>
      <c r="L15" s="36">
        <f t="shared" si="6"/>
        <v>218</v>
      </c>
      <c r="M15" s="36">
        <f t="shared" si="7"/>
        <v>67</v>
      </c>
      <c r="N15" s="11">
        <f t="shared" si="8"/>
        <v>3.2537313432835822</v>
      </c>
      <c r="O15" s="17">
        <v>203</v>
      </c>
      <c r="P15" s="17">
        <v>85</v>
      </c>
      <c r="Q15" s="11">
        <f t="shared" si="9"/>
        <v>2.388235294117647</v>
      </c>
      <c r="R15" s="18">
        <v>279</v>
      </c>
      <c r="S15" s="18">
        <v>99</v>
      </c>
      <c r="T15" s="11">
        <f t="shared" si="10"/>
        <v>2.8181818181818183</v>
      </c>
      <c r="U15" s="19">
        <v>111</v>
      </c>
      <c r="V15" s="19">
        <v>60</v>
      </c>
      <c r="W15" s="11">
        <f t="shared" si="11"/>
        <v>1.85</v>
      </c>
      <c r="X15" s="36">
        <f t="shared" si="12"/>
        <v>593</v>
      </c>
      <c r="Y15" s="36">
        <f t="shared" si="13"/>
        <v>244</v>
      </c>
      <c r="Z15" s="11">
        <f t="shared" si="14"/>
        <v>2.430327868852459</v>
      </c>
      <c r="AA15" s="49">
        <f t="shared" si="15"/>
        <v>811</v>
      </c>
      <c r="AB15" s="49">
        <f t="shared" si="16"/>
        <v>311</v>
      </c>
      <c r="AC15" s="11">
        <f t="shared" si="17"/>
        <v>2.607717041800643</v>
      </c>
      <c r="AD15" s="17">
        <v>158</v>
      </c>
      <c r="AE15" s="17">
        <v>62</v>
      </c>
      <c r="AF15" s="11">
        <f t="shared" si="18"/>
        <v>2.5483870967741935</v>
      </c>
      <c r="AG15" s="17">
        <v>221</v>
      </c>
      <c r="AH15" s="17">
        <v>92</v>
      </c>
      <c r="AI15" s="11">
        <f t="shared" si="19"/>
        <v>2.402173913043478</v>
      </c>
      <c r="AJ15" s="17">
        <v>221</v>
      </c>
      <c r="AK15" s="17">
        <v>88</v>
      </c>
      <c r="AL15" s="11">
        <f t="shared" si="20"/>
        <v>2.5113636363636362</v>
      </c>
      <c r="AM15" s="54">
        <f t="shared" si="0"/>
        <v>600</v>
      </c>
      <c r="AN15" s="54">
        <f t="shared" si="1"/>
        <v>242</v>
      </c>
      <c r="AO15" s="11">
        <f t="shared" si="21"/>
        <v>2.4793388429752068</v>
      </c>
      <c r="AP15" s="17">
        <v>79</v>
      </c>
      <c r="AQ15" s="17">
        <v>18</v>
      </c>
      <c r="AR15" s="11">
        <f t="shared" si="22"/>
        <v>4.3888888888888893</v>
      </c>
      <c r="AS15" s="17">
        <v>110</v>
      </c>
      <c r="AT15" s="17">
        <v>14</v>
      </c>
      <c r="AU15" s="11">
        <f t="shared" si="23"/>
        <v>7.8571428571428568</v>
      </c>
      <c r="AV15" s="17">
        <v>277</v>
      </c>
      <c r="AW15" s="17">
        <v>40</v>
      </c>
      <c r="AX15" s="11">
        <f t="shared" si="24"/>
        <v>6.9249999999999998</v>
      </c>
      <c r="AY15" s="54">
        <f t="shared" si="2"/>
        <v>466</v>
      </c>
      <c r="AZ15" s="54">
        <f t="shared" si="2"/>
        <v>72</v>
      </c>
      <c r="BA15" s="11">
        <f t="shared" si="25"/>
        <v>6.4722222222222223</v>
      </c>
      <c r="BB15" s="45">
        <f t="shared" si="26"/>
        <v>1066</v>
      </c>
      <c r="BC15" s="45">
        <f t="shared" si="27"/>
        <v>314</v>
      </c>
      <c r="BD15" s="11">
        <f t="shared" si="28"/>
        <v>3.394904458598726</v>
      </c>
      <c r="BE15" s="50">
        <f t="shared" si="29"/>
        <v>1877</v>
      </c>
      <c r="BF15" s="50">
        <f t="shared" si="30"/>
        <v>625</v>
      </c>
      <c r="BG15" s="11">
        <f t="shared" si="31"/>
        <v>3.0032000000000001</v>
      </c>
    </row>
    <row r="16" spans="1:63" ht="30" customHeight="1" thickBot="1" x14ac:dyDescent="0.3">
      <c r="A16" s="15" t="s">
        <v>28</v>
      </c>
      <c r="B16" s="16" t="s">
        <v>46</v>
      </c>
      <c r="C16" s="17">
        <v>887</v>
      </c>
      <c r="D16" s="17">
        <v>73</v>
      </c>
      <c r="E16" s="11">
        <f t="shared" si="3"/>
        <v>12.150684931506849</v>
      </c>
      <c r="F16" s="18">
        <v>1321</v>
      </c>
      <c r="G16" s="18">
        <v>73</v>
      </c>
      <c r="H16" s="11">
        <f t="shared" si="4"/>
        <v>18.095890410958905</v>
      </c>
      <c r="I16" s="19">
        <v>829</v>
      </c>
      <c r="J16" s="19">
        <v>106</v>
      </c>
      <c r="K16" s="11">
        <f t="shared" si="5"/>
        <v>7.8207547169811322</v>
      </c>
      <c r="L16" s="36">
        <f t="shared" si="6"/>
        <v>3037</v>
      </c>
      <c r="M16" s="36">
        <f t="shared" si="7"/>
        <v>252</v>
      </c>
      <c r="N16" s="11">
        <f t="shared" si="8"/>
        <v>12.051587301587302</v>
      </c>
      <c r="O16" s="17">
        <v>1640</v>
      </c>
      <c r="P16" s="17">
        <v>105</v>
      </c>
      <c r="Q16" s="11">
        <f t="shared" si="9"/>
        <v>15.619047619047619</v>
      </c>
      <c r="R16" s="18">
        <v>1231</v>
      </c>
      <c r="S16" s="18">
        <v>85</v>
      </c>
      <c r="T16" s="11">
        <f t="shared" si="10"/>
        <v>14.482352941176471</v>
      </c>
      <c r="U16" s="19">
        <v>1052</v>
      </c>
      <c r="V16" s="19">
        <v>88</v>
      </c>
      <c r="W16" s="11">
        <f t="shared" si="11"/>
        <v>11.954545454545455</v>
      </c>
      <c r="X16" s="36">
        <f t="shared" si="12"/>
        <v>3923</v>
      </c>
      <c r="Y16" s="36">
        <f t="shared" si="13"/>
        <v>278</v>
      </c>
      <c r="Z16" s="11">
        <f t="shared" si="14"/>
        <v>14.111510791366907</v>
      </c>
      <c r="AA16" s="49">
        <f t="shared" si="15"/>
        <v>6960</v>
      </c>
      <c r="AB16" s="49">
        <f t="shared" si="16"/>
        <v>530</v>
      </c>
      <c r="AC16" s="11">
        <f t="shared" si="17"/>
        <v>13.132075471698114</v>
      </c>
      <c r="AD16" s="17">
        <v>3234</v>
      </c>
      <c r="AE16" s="17">
        <v>171</v>
      </c>
      <c r="AF16" s="11">
        <f t="shared" si="18"/>
        <v>18.912280701754387</v>
      </c>
      <c r="AG16" s="17">
        <v>2475</v>
      </c>
      <c r="AH16" s="17">
        <v>157</v>
      </c>
      <c r="AI16" s="11">
        <f t="shared" si="19"/>
        <v>15.764331210191083</v>
      </c>
      <c r="AJ16" s="17">
        <v>949</v>
      </c>
      <c r="AK16" s="17">
        <v>87</v>
      </c>
      <c r="AL16" s="11">
        <f t="shared" si="20"/>
        <v>10.908045977011493</v>
      </c>
      <c r="AM16" s="54">
        <f t="shared" si="0"/>
        <v>6658</v>
      </c>
      <c r="AN16" s="54">
        <f t="shared" si="1"/>
        <v>415</v>
      </c>
      <c r="AO16" s="11">
        <f t="shared" si="21"/>
        <v>16.043373493975903</v>
      </c>
      <c r="AP16" s="17">
        <v>1548</v>
      </c>
      <c r="AQ16" s="17">
        <v>83</v>
      </c>
      <c r="AR16" s="11">
        <f t="shared" si="22"/>
        <v>18.650602409638555</v>
      </c>
      <c r="AS16" s="17">
        <v>385</v>
      </c>
      <c r="AT16" s="17">
        <v>39</v>
      </c>
      <c r="AU16" s="11">
        <f t="shared" si="23"/>
        <v>9.8717948717948723</v>
      </c>
      <c r="AV16" s="17">
        <v>257</v>
      </c>
      <c r="AW16" s="17">
        <v>19</v>
      </c>
      <c r="AX16" s="11">
        <f t="shared" si="24"/>
        <v>13.526315789473685</v>
      </c>
      <c r="AY16" s="54">
        <f t="shared" si="2"/>
        <v>2190</v>
      </c>
      <c r="AZ16" s="54">
        <f t="shared" si="2"/>
        <v>141</v>
      </c>
      <c r="BA16" s="11">
        <f t="shared" si="25"/>
        <v>15.531914893617021</v>
      </c>
      <c r="BB16" s="45">
        <f t="shared" si="26"/>
        <v>8848</v>
      </c>
      <c r="BC16" s="45">
        <f t="shared" si="27"/>
        <v>556</v>
      </c>
      <c r="BD16" s="11">
        <f t="shared" si="28"/>
        <v>15.913669064748202</v>
      </c>
      <c r="BE16" s="50">
        <f t="shared" si="29"/>
        <v>15808</v>
      </c>
      <c r="BF16" s="50">
        <f t="shared" si="30"/>
        <v>1086</v>
      </c>
      <c r="BG16" s="11">
        <f t="shared" si="31"/>
        <v>14.556169429097606</v>
      </c>
    </row>
    <row r="17" spans="1:59" ht="30" customHeight="1" thickBot="1" x14ac:dyDescent="0.3">
      <c r="A17" s="15" t="s">
        <v>29</v>
      </c>
      <c r="B17" s="16" t="s">
        <v>46</v>
      </c>
      <c r="C17" s="17">
        <v>23153</v>
      </c>
      <c r="D17" s="17">
        <v>1937</v>
      </c>
      <c r="E17" s="11">
        <f t="shared" si="3"/>
        <v>11.953020134228188</v>
      </c>
      <c r="F17" s="18">
        <v>25309</v>
      </c>
      <c r="G17" s="18">
        <v>1552</v>
      </c>
      <c r="H17" s="11">
        <f t="shared" si="4"/>
        <v>16.307345360824741</v>
      </c>
      <c r="I17" s="19">
        <v>10775</v>
      </c>
      <c r="J17" s="19">
        <v>989</v>
      </c>
      <c r="K17" s="11">
        <f t="shared" si="5"/>
        <v>10.894843276036401</v>
      </c>
      <c r="L17" s="36">
        <f t="shared" si="6"/>
        <v>59237</v>
      </c>
      <c r="M17" s="36">
        <f t="shared" si="7"/>
        <v>4478</v>
      </c>
      <c r="N17" s="11">
        <f t="shared" si="8"/>
        <v>13.228450200982582</v>
      </c>
      <c r="O17" s="17">
        <v>23254</v>
      </c>
      <c r="P17" s="17">
        <v>1281</v>
      </c>
      <c r="Q17" s="11">
        <f t="shared" si="9"/>
        <v>18.153005464480874</v>
      </c>
      <c r="R17" s="18">
        <v>15783</v>
      </c>
      <c r="S17" s="18">
        <v>922</v>
      </c>
      <c r="T17" s="11">
        <f t="shared" si="10"/>
        <v>17.11822125813449</v>
      </c>
      <c r="U17" s="19">
        <v>6090</v>
      </c>
      <c r="V17" s="19">
        <v>503</v>
      </c>
      <c r="W17" s="11">
        <f t="shared" si="11"/>
        <v>12.107355864811133</v>
      </c>
      <c r="X17" s="36">
        <f t="shared" si="12"/>
        <v>45127</v>
      </c>
      <c r="Y17" s="36">
        <f t="shared" si="13"/>
        <v>2706</v>
      </c>
      <c r="Z17" s="11">
        <f t="shared" si="14"/>
        <v>16.676644493717664</v>
      </c>
      <c r="AA17" s="49">
        <f t="shared" si="15"/>
        <v>104364</v>
      </c>
      <c r="AB17" s="49">
        <f t="shared" si="16"/>
        <v>7184</v>
      </c>
      <c r="AC17" s="11">
        <f t="shared" si="17"/>
        <v>14.52728285077951</v>
      </c>
      <c r="AD17" s="17">
        <v>22441</v>
      </c>
      <c r="AE17" s="17">
        <v>1704</v>
      </c>
      <c r="AF17" s="11">
        <f t="shared" si="18"/>
        <v>13.169600938967136</v>
      </c>
      <c r="AG17" s="17">
        <v>20374</v>
      </c>
      <c r="AH17" s="17">
        <v>1208</v>
      </c>
      <c r="AI17" s="11">
        <f t="shared" si="19"/>
        <v>16.8658940397351</v>
      </c>
      <c r="AJ17" s="17">
        <v>7266</v>
      </c>
      <c r="AK17" s="17">
        <v>790</v>
      </c>
      <c r="AL17" s="11">
        <f t="shared" si="20"/>
        <v>9.197468354430379</v>
      </c>
      <c r="AM17" s="54">
        <f t="shared" si="0"/>
        <v>50081</v>
      </c>
      <c r="AN17" s="54">
        <f t="shared" si="1"/>
        <v>3702</v>
      </c>
      <c r="AO17" s="11">
        <f t="shared" si="21"/>
        <v>13.528092922744463</v>
      </c>
      <c r="AP17" s="17">
        <v>29441</v>
      </c>
      <c r="AQ17" s="17">
        <v>2185</v>
      </c>
      <c r="AR17" s="11">
        <f t="shared" si="22"/>
        <v>13.474141876430206</v>
      </c>
      <c r="AS17" s="17">
        <v>19251</v>
      </c>
      <c r="AT17" s="17">
        <v>1190</v>
      </c>
      <c r="AU17" s="11">
        <f t="shared" si="23"/>
        <v>16.177310924369749</v>
      </c>
      <c r="AV17" s="17">
        <v>12369</v>
      </c>
      <c r="AW17" s="17">
        <v>873</v>
      </c>
      <c r="AX17" s="11">
        <f t="shared" si="24"/>
        <v>14.168384879725085</v>
      </c>
      <c r="AY17" s="54">
        <f t="shared" si="2"/>
        <v>61061</v>
      </c>
      <c r="AZ17" s="54">
        <f t="shared" si="2"/>
        <v>4248</v>
      </c>
      <c r="BA17" s="11">
        <f t="shared" si="25"/>
        <v>14.374058380414313</v>
      </c>
      <c r="BB17" s="45">
        <f t="shared" si="26"/>
        <v>111142</v>
      </c>
      <c r="BC17" s="45">
        <f t="shared" si="27"/>
        <v>7950</v>
      </c>
      <c r="BD17" s="11">
        <f t="shared" si="28"/>
        <v>13.980125786163523</v>
      </c>
      <c r="BE17" s="50">
        <f t="shared" si="29"/>
        <v>215506</v>
      </c>
      <c r="BF17" s="50">
        <f t="shared" si="30"/>
        <v>15134</v>
      </c>
      <c r="BG17" s="11">
        <f t="shared" si="31"/>
        <v>14.239857275009911</v>
      </c>
    </row>
    <row r="18" spans="1:59" ht="30" customHeight="1" thickBot="1" x14ac:dyDescent="0.3">
      <c r="A18" s="15" t="s">
        <v>30</v>
      </c>
      <c r="B18" s="16" t="s">
        <v>46</v>
      </c>
      <c r="C18" s="17">
        <v>1544</v>
      </c>
      <c r="D18" s="17">
        <v>384</v>
      </c>
      <c r="E18" s="11">
        <f t="shared" si="3"/>
        <v>4.020833333333333</v>
      </c>
      <c r="F18" s="18">
        <v>1168</v>
      </c>
      <c r="G18" s="18">
        <v>371</v>
      </c>
      <c r="H18" s="11">
        <f t="shared" si="4"/>
        <v>3.1482479784366575</v>
      </c>
      <c r="I18" s="19">
        <v>973</v>
      </c>
      <c r="J18" s="19">
        <v>360</v>
      </c>
      <c r="K18" s="11">
        <f t="shared" si="5"/>
        <v>2.7027777777777779</v>
      </c>
      <c r="L18" s="36">
        <f>SUM(C18+F18+I18)</f>
        <v>3685</v>
      </c>
      <c r="M18" s="36">
        <f>SUM(D18,G18,J18)</f>
        <v>1115</v>
      </c>
      <c r="N18" s="11">
        <f t="shared" si="8"/>
        <v>3.304932735426009</v>
      </c>
      <c r="O18" s="17">
        <v>1500</v>
      </c>
      <c r="P18" s="17">
        <v>382</v>
      </c>
      <c r="Q18" s="11">
        <f t="shared" si="9"/>
        <v>3.9267015706806281</v>
      </c>
      <c r="R18" s="18">
        <v>1505</v>
      </c>
      <c r="S18" s="18">
        <v>480</v>
      </c>
      <c r="T18" s="11">
        <f t="shared" si="10"/>
        <v>3.1354166666666665</v>
      </c>
      <c r="U18" s="19">
        <v>1787</v>
      </c>
      <c r="V18" s="19">
        <v>449</v>
      </c>
      <c r="W18" s="11">
        <f t="shared" si="11"/>
        <v>3.9799554565701558</v>
      </c>
      <c r="X18" s="36">
        <f>SUM(O18+R18+U18)</f>
        <v>4792</v>
      </c>
      <c r="Y18" s="36">
        <f>SUM(P18,S18,V18)</f>
        <v>1311</v>
      </c>
      <c r="Z18" s="11">
        <f t="shared" si="14"/>
        <v>3.6552250190694129</v>
      </c>
      <c r="AA18" s="49">
        <f t="shared" si="15"/>
        <v>8477</v>
      </c>
      <c r="AB18" s="49">
        <f t="shared" si="16"/>
        <v>2426</v>
      </c>
      <c r="AC18" s="11">
        <f t="shared" si="17"/>
        <v>3.4942291838417145</v>
      </c>
      <c r="AD18" s="17">
        <v>4449</v>
      </c>
      <c r="AE18" s="17">
        <v>194</v>
      </c>
      <c r="AF18" s="11">
        <f t="shared" si="18"/>
        <v>22.932989690721648</v>
      </c>
      <c r="AG18" s="17">
        <v>1349</v>
      </c>
      <c r="AH18" s="17">
        <v>345</v>
      </c>
      <c r="AI18" s="11">
        <f t="shared" si="19"/>
        <v>3.9101449275362317</v>
      </c>
      <c r="AJ18" s="17">
        <v>2282</v>
      </c>
      <c r="AK18" s="17">
        <v>500</v>
      </c>
      <c r="AL18" s="11">
        <f t="shared" si="20"/>
        <v>4.5640000000000001</v>
      </c>
      <c r="AM18" s="54">
        <f t="shared" si="0"/>
        <v>8080</v>
      </c>
      <c r="AN18" s="54">
        <f t="shared" si="1"/>
        <v>1039</v>
      </c>
      <c r="AO18" s="11">
        <f t="shared" si="21"/>
        <v>7.7767083734359961</v>
      </c>
      <c r="AP18" s="17">
        <v>3867</v>
      </c>
      <c r="AQ18" s="17">
        <v>495</v>
      </c>
      <c r="AR18" s="11">
        <f t="shared" si="22"/>
        <v>7.8121212121212125</v>
      </c>
      <c r="AS18" s="17">
        <v>6131</v>
      </c>
      <c r="AT18" s="17">
        <v>558</v>
      </c>
      <c r="AU18" s="11">
        <f t="shared" si="23"/>
        <v>10.987455197132617</v>
      </c>
      <c r="AV18" s="17">
        <v>1057</v>
      </c>
      <c r="AW18" s="17">
        <v>342</v>
      </c>
      <c r="AX18" s="11">
        <f t="shared" si="24"/>
        <v>3.0906432748538011</v>
      </c>
      <c r="AY18" s="54">
        <f>SUM(AP18,AS18,AV18)</f>
        <v>11055</v>
      </c>
      <c r="AZ18" s="54">
        <f>SUM(AQ18,AT18,AW18)</f>
        <v>1395</v>
      </c>
      <c r="BA18" s="11">
        <f t="shared" si="25"/>
        <v>7.924731182795699</v>
      </c>
      <c r="BB18" s="45">
        <f t="shared" si="26"/>
        <v>19135</v>
      </c>
      <c r="BC18" s="45">
        <f t="shared" si="27"/>
        <v>2434</v>
      </c>
      <c r="BD18" s="11">
        <f t="shared" si="28"/>
        <v>7.8615447822514382</v>
      </c>
      <c r="BE18" s="50">
        <f t="shared" si="29"/>
        <v>27612</v>
      </c>
      <c r="BF18" s="50">
        <f t="shared" si="30"/>
        <v>4860</v>
      </c>
      <c r="BG18" s="11">
        <f t="shared" si="31"/>
        <v>5.6814814814814811</v>
      </c>
    </row>
    <row r="19" spans="1:59" ht="30" customHeight="1" thickBot="1" x14ac:dyDescent="0.3">
      <c r="A19" s="15" t="s">
        <v>33</v>
      </c>
      <c r="B19" s="16" t="s">
        <v>46</v>
      </c>
      <c r="C19" s="17">
        <v>3</v>
      </c>
      <c r="D19" s="17">
        <v>384</v>
      </c>
      <c r="E19" s="13">
        <f t="shared" ref="E19:E20" si="35">C19/D19</f>
        <v>7.8125E-3</v>
      </c>
      <c r="F19" s="17">
        <v>5</v>
      </c>
      <c r="G19" s="17">
        <v>371</v>
      </c>
      <c r="H19" s="13">
        <f t="shared" si="4"/>
        <v>1.3477088948787063E-2</v>
      </c>
      <c r="I19" s="23">
        <v>8</v>
      </c>
      <c r="J19" s="23">
        <v>360</v>
      </c>
      <c r="K19" s="13">
        <f t="shared" si="5"/>
        <v>2.2222222222222223E-2</v>
      </c>
      <c r="L19" s="36">
        <f t="shared" si="6"/>
        <v>16</v>
      </c>
      <c r="M19" s="36">
        <f t="shared" si="7"/>
        <v>1115</v>
      </c>
      <c r="N19" s="13">
        <f t="shared" si="8"/>
        <v>1.4349775784753363E-2</v>
      </c>
      <c r="O19" s="17">
        <v>3</v>
      </c>
      <c r="P19" s="17">
        <v>382</v>
      </c>
      <c r="Q19" s="13">
        <f t="shared" si="9"/>
        <v>7.8534031413612562E-3</v>
      </c>
      <c r="R19" s="17">
        <v>9</v>
      </c>
      <c r="S19" s="17">
        <v>480</v>
      </c>
      <c r="T19" s="13">
        <f t="shared" si="10"/>
        <v>1.8749999999999999E-2</v>
      </c>
      <c r="U19" s="23">
        <v>0</v>
      </c>
      <c r="V19" s="23">
        <v>449</v>
      </c>
      <c r="W19" s="13">
        <f t="shared" si="11"/>
        <v>0</v>
      </c>
      <c r="X19" s="36">
        <f t="shared" ref="X19:X33" si="36">SUM(O19+R19+U19)</f>
        <v>12</v>
      </c>
      <c r="Y19" s="36">
        <f t="shared" ref="Y19:Y33" si="37">SUM(P19,S19,V19)</f>
        <v>1311</v>
      </c>
      <c r="Z19" s="13">
        <f t="shared" si="14"/>
        <v>9.1533180778032037E-3</v>
      </c>
      <c r="AA19" s="49">
        <f t="shared" si="15"/>
        <v>28</v>
      </c>
      <c r="AB19" s="49">
        <f t="shared" si="16"/>
        <v>2426</v>
      </c>
      <c r="AC19" s="13">
        <f t="shared" si="17"/>
        <v>1.1541632316570486E-2</v>
      </c>
      <c r="AD19" s="17">
        <v>10</v>
      </c>
      <c r="AE19" s="17">
        <v>194</v>
      </c>
      <c r="AF19" s="13">
        <f t="shared" si="18"/>
        <v>5.1546391752577317E-2</v>
      </c>
      <c r="AG19" s="17">
        <v>7</v>
      </c>
      <c r="AH19" s="17">
        <v>345</v>
      </c>
      <c r="AI19" s="13">
        <f t="shared" si="19"/>
        <v>2.0289855072463767E-2</v>
      </c>
      <c r="AJ19" s="17">
        <v>0</v>
      </c>
      <c r="AK19" s="17">
        <v>500</v>
      </c>
      <c r="AL19" s="13">
        <f t="shared" si="20"/>
        <v>0</v>
      </c>
      <c r="AM19" s="54">
        <f t="shared" si="0"/>
        <v>17</v>
      </c>
      <c r="AN19" s="54">
        <f t="shared" si="1"/>
        <v>1039</v>
      </c>
      <c r="AO19" s="13">
        <f t="shared" si="21"/>
        <v>1.6361886429258902E-2</v>
      </c>
      <c r="AP19" s="17">
        <v>17</v>
      </c>
      <c r="AQ19" s="17">
        <v>495</v>
      </c>
      <c r="AR19" s="13">
        <f t="shared" si="22"/>
        <v>3.4343434343434343E-2</v>
      </c>
      <c r="AS19" s="17">
        <v>10</v>
      </c>
      <c r="AT19" s="17">
        <v>558</v>
      </c>
      <c r="AU19" s="13">
        <f t="shared" si="23"/>
        <v>1.7921146953405017E-2</v>
      </c>
      <c r="AV19" s="17">
        <v>7</v>
      </c>
      <c r="AW19" s="17">
        <v>342</v>
      </c>
      <c r="AX19" s="13">
        <f t="shared" si="24"/>
        <v>2.046783625730994E-2</v>
      </c>
      <c r="AY19" s="54">
        <f t="shared" si="2"/>
        <v>34</v>
      </c>
      <c r="AZ19" s="54">
        <f t="shared" si="2"/>
        <v>1395</v>
      </c>
      <c r="BA19" s="13">
        <f t="shared" si="25"/>
        <v>2.4372759856630826E-2</v>
      </c>
      <c r="BB19" s="45">
        <f t="shared" si="26"/>
        <v>51</v>
      </c>
      <c r="BC19" s="45">
        <f t="shared" si="27"/>
        <v>2434</v>
      </c>
      <c r="BD19" s="13">
        <f t="shared" si="28"/>
        <v>2.0953163516844699E-2</v>
      </c>
      <c r="BE19" s="50">
        <f t="shared" si="29"/>
        <v>79</v>
      </c>
      <c r="BF19" s="50">
        <f t="shared" si="30"/>
        <v>4860</v>
      </c>
      <c r="BG19" s="13">
        <f t="shared" si="31"/>
        <v>1.625514403292181E-2</v>
      </c>
    </row>
    <row r="20" spans="1:59" s="46" customFormat="1" ht="30" customHeight="1" thickBot="1" x14ac:dyDescent="0.3">
      <c r="A20" s="47" t="s">
        <v>47</v>
      </c>
      <c r="B20" s="16" t="s">
        <v>46</v>
      </c>
      <c r="C20" s="17">
        <v>1037</v>
      </c>
      <c r="D20" s="17">
        <v>41</v>
      </c>
      <c r="E20" s="11">
        <f t="shared" si="35"/>
        <v>25.292682926829269</v>
      </c>
      <c r="F20" s="18">
        <v>693</v>
      </c>
      <c r="G20" s="18">
        <v>38</v>
      </c>
      <c r="H20" s="11">
        <f t="shared" si="4"/>
        <v>18.236842105263158</v>
      </c>
      <c r="I20" s="48">
        <v>1016</v>
      </c>
      <c r="J20" s="48">
        <v>43</v>
      </c>
      <c r="K20" s="11">
        <f t="shared" si="5"/>
        <v>23.627906976744185</v>
      </c>
      <c r="L20" s="36">
        <f t="shared" si="6"/>
        <v>2746</v>
      </c>
      <c r="M20" s="36">
        <f t="shared" si="7"/>
        <v>122</v>
      </c>
      <c r="N20" s="11">
        <f t="shared" si="8"/>
        <v>22.508196721311474</v>
      </c>
      <c r="O20" s="17">
        <v>1785</v>
      </c>
      <c r="P20" s="17">
        <v>90</v>
      </c>
      <c r="Q20" s="11">
        <f>O20/P20</f>
        <v>19.833333333333332</v>
      </c>
      <c r="R20" s="18">
        <v>2320</v>
      </c>
      <c r="S20" s="18">
        <v>107</v>
      </c>
      <c r="T20" s="11">
        <f t="shared" si="10"/>
        <v>21.682242990654206</v>
      </c>
      <c r="U20" s="48">
        <v>2055</v>
      </c>
      <c r="V20" s="48">
        <v>88</v>
      </c>
      <c r="W20" s="11">
        <f t="shared" si="11"/>
        <v>23.352272727272727</v>
      </c>
      <c r="X20" s="36">
        <f t="shared" si="36"/>
        <v>6160</v>
      </c>
      <c r="Y20" s="36">
        <f t="shared" si="37"/>
        <v>285</v>
      </c>
      <c r="Z20" s="11">
        <f t="shared" si="14"/>
        <v>21.614035087719298</v>
      </c>
      <c r="AA20" s="49">
        <f t="shared" si="15"/>
        <v>8906</v>
      </c>
      <c r="AB20" s="49">
        <f t="shared" si="16"/>
        <v>407</v>
      </c>
      <c r="AC20" s="11">
        <f>AA20/AB20</f>
        <v>21.882063882063882</v>
      </c>
      <c r="AD20" s="17">
        <v>1426</v>
      </c>
      <c r="AE20" s="17">
        <v>64</v>
      </c>
      <c r="AF20" s="11">
        <f t="shared" si="18"/>
        <v>22.28125</v>
      </c>
      <c r="AG20" s="17">
        <v>1737</v>
      </c>
      <c r="AH20" s="17">
        <v>73</v>
      </c>
      <c r="AI20" s="11">
        <f t="shared" si="19"/>
        <v>23.794520547945204</v>
      </c>
      <c r="AJ20" s="17">
        <v>1022</v>
      </c>
      <c r="AK20" s="17">
        <v>51</v>
      </c>
      <c r="AL20" s="11">
        <f t="shared" si="20"/>
        <v>20.03921568627451</v>
      </c>
      <c r="AM20" s="54">
        <f t="shared" si="0"/>
        <v>4185</v>
      </c>
      <c r="AN20" s="54">
        <f t="shared" si="1"/>
        <v>188</v>
      </c>
      <c r="AO20" s="11">
        <f t="shared" si="21"/>
        <v>22.26063829787234</v>
      </c>
      <c r="AP20" s="17">
        <v>881</v>
      </c>
      <c r="AQ20" s="17">
        <v>53</v>
      </c>
      <c r="AR20" s="11">
        <f t="shared" si="22"/>
        <v>16.622641509433961</v>
      </c>
      <c r="AS20" s="17">
        <v>587</v>
      </c>
      <c r="AT20" s="17">
        <v>45</v>
      </c>
      <c r="AU20" s="11">
        <f t="shared" si="23"/>
        <v>13.044444444444444</v>
      </c>
      <c r="AV20" s="17">
        <v>1388</v>
      </c>
      <c r="AW20" s="17">
        <v>77</v>
      </c>
      <c r="AX20" s="11">
        <f t="shared" si="24"/>
        <v>18.025974025974026</v>
      </c>
      <c r="AY20" s="54">
        <f t="shared" si="2"/>
        <v>2856</v>
      </c>
      <c r="AZ20" s="54">
        <f t="shared" si="2"/>
        <v>175</v>
      </c>
      <c r="BA20" s="11">
        <f t="shared" si="25"/>
        <v>16.32</v>
      </c>
      <c r="BB20" s="45">
        <f t="shared" si="26"/>
        <v>7041</v>
      </c>
      <c r="BC20" s="45">
        <f t="shared" si="27"/>
        <v>363</v>
      </c>
      <c r="BD20" s="11">
        <f t="shared" si="28"/>
        <v>19.396694214876032</v>
      </c>
      <c r="BE20" s="50">
        <f t="shared" si="29"/>
        <v>15947</v>
      </c>
      <c r="BF20" s="50">
        <f t="shared" si="30"/>
        <v>770</v>
      </c>
      <c r="BG20" s="11">
        <f t="shared" si="31"/>
        <v>20.710389610389612</v>
      </c>
    </row>
    <row r="21" spans="1:59" ht="30" customHeight="1" thickBot="1" x14ac:dyDescent="0.3">
      <c r="A21" s="24" t="s">
        <v>31</v>
      </c>
      <c r="B21" s="16" t="s">
        <v>46</v>
      </c>
      <c r="C21" s="17">
        <v>32</v>
      </c>
      <c r="D21" s="17">
        <v>2503</v>
      </c>
      <c r="E21" s="25">
        <f>C21/D21</f>
        <v>1.278465840990811E-2</v>
      </c>
      <c r="F21" s="17">
        <v>28</v>
      </c>
      <c r="G21" s="17">
        <v>2019</v>
      </c>
      <c r="H21" s="25">
        <f>F21/G21</f>
        <v>1.3868251609707775E-2</v>
      </c>
      <c r="I21" s="17">
        <v>34</v>
      </c>
      <c r="J21" s="17">
        <v>2407</v>
      </c>
      <c r="K21" s="25">
        <f>I21/J21</f>
        <v>1.4125467386788533E-2</v>
      </c>
      <c r="L21" s="36">
        <f t="shared" si="6"/>
        <v>94</v>
      </c>
      <c r="M21" s="36">
        <f t="shared" si="7"/>
        <v>6929</v>
      </c>
      <c r="N21" s="25">
        <f>L21/M21</f>
        <v>1.3566171164670227E-2</v>
      </c>
      <c r="O21" s="17">
        <v>38</v>
      </c>
      <c r="P21" s="17">
        <v>1999</v>
      </c>
      <c r="Q21" s="13">
        <f>O21/P21</f>
        <v>1.9009504752376189E-2</v>
      </c>
      <c r="R21" s="17">
        <v>40</v>
      </c>
      <c r="S21" s="16">
        <v>2200</v>
      </c>
      <c r="T21" s="13">
        <f>R21/S21</f>
        <v>1.8181818181818181E-2</v>
      </c>
      <c r="U21" s="17">
        <v>35</v>
      </c>
      <c r="V21" s="17">
        <v>2287</v>
      </c>
      <c r="W21" s="25" t="e">
        <v>#DIV/0!</v>
      </c>
      <c r="X21" s="36">
        <f t="shared" si="36"/>
        <v>113</v>
      </c>
      <c r="Y21" s="36">
        <f t="shared" si="37"/>
        <v>6486</v>
      </c>
      <c r="Z21" s="25">
        <f>X21/Y21</f>
        <v>1.742213999383287E-2</v>
      </c>
      <c r="AA21" s="49">
        <f t="shared" si="15"/>
        <v>207</v>
      </c>
      <c r="AB21" s="49">
        <f t="shared" si="16"/>
        <v>13415</v>
      </c>
      <c r="AC21" s="25">
        <f>AA21/AB21</f>
        <v>1.5430488259411106E-2</v>
      </c>
      <c r="AD21" s="17">
        <v>67</v>
      </c>
      <c r="AE21" s="17">
        <v>2376</v>
      </c>
      <c r="AF21" s="25" t="e">
        <v>#DIV/0!</v>
      </c>
      <c r="AG21" s="17">
        <v>88</v>
      </c>
      <c r="AH21" s="17">
        <v>2271</v>
      </c>
      <c r="AI21" s="25" t="e">
        <v>#DIV/0!</v>
      </c>
      <c r="AJ21" s="17">
        <v>45</v>
      </c>
      <c r="AK21" s="17">
        <v>2098</v>
      </c>
      <c r="AL21" s="25" t="e">
        <v>#DIV/0!</v>
      </c>
      <c r="AM21" s="54">
        <f t="shared" si="0"/>
        <v>200</v>
      </c>
      <c r="AN21" s="54">
        <f t="shared" si="1"/>
        <v>6745</v>
      </c>
      <c r="AO21" s="25">
        <f>AM21/AN21</f>
        <v>2.9651593773165306E-2</v>
      </c>
      <c r="AP21" s="17">
        <v>43</v>
      </c>
      <c r="AQ21" s="17">
        <v>2050</v>
      </c>
      <c r="AR21" s="13">
        <f>AP21/AQ21</f>
        <v>2.0975609756097562E-2</v>
      </c>
      <c r="AS21" s="42">
        <v>51</v>
      </c>
      <c r="AT21" s="43">
        <v>1939</v>
      </c>
      <c r="AU21" s="13">
        <f>AS21/AT21</f>
        <v>2.630221763795771E-2</v>
      </c>
      <c r="AV21" s="16">
        <v>67</v>
      </c>
      <c r="AW21" s="17">
        <v>2023</v>
      </c>
      <c r="AX21" s="25" t="e">
        <v>#DIV/0!</v>
      </c>
      <c r="AY21" s="54">
        <f>SUM(AP21,AS21,AV21)</f>
        <v>161</v>
      </c>
      <c r="AZ21" s="54">
        <f>SUM(AQ21,AT21,AW21)</f>
        <v>6012</v>
      </c>
      <c r="BA21" s="25">
        <f>AY21/AZ21</f>
        <v>2.677977378576181E-2</v>
      </c>
      <c r="BB21" s="45">
        <f t="shared" si="26"/>
        <v>361</v>
      </c>
      <c r="BC21" s="45">
        <f t="shared" si="27"/>
        <v>12757</v>
      </c>
      <c r="BD21" s="25">
        <f>BB21/BC21</f>
        <v>2.8298189229442657E-2</v>
      </c>
      <c r="BE21" s="50">
        <f t="shared" si="29"/>
        <v>568</v>
      </c>
      <c r="BF21" s="50">
        <f t="shared" si="30"/>
        <v>26172</v>
      </c>
      <c r="BG21" s="25">
        <f>BE21/BF21</f>
        <v>2.1702582913036832E-2</v>
      </c>
    </row>
    <row r="22" spans="1:59" ht="30" customHeight="1" thickBot="1" x14ac:dyDescent="0.3">
      <c r="A22" s="27" t="s">
        <v>32</v>
      </c>
      <c r="B22" s="16" t="s">
        <v>46</v>
      </c>
      <c r="C22" s="28">
        <v>4</v>
      </c>
      <c r="D22" s="17">
        <v>818</v>
      </c>
      <c r="E22" s="29">
        <f>C22/D22*1000</f>
        <v>4.8899755501222497</v>
      </c>
      <c r="F22" s="28">
        <v>6</v>
      </c>
      <c r="G22" s="17">
        <v>779</v>
      </c>
      <c r="H22" s="29">
        <f>F22/G22*1000</f>
        <v>7.7021822849807444</v>
      </c>
      <c r="I22" s="28">
        <v>10</v>
      </c>
      <c r="J22" s="17">
        <v>847</v>
      </c>
      <c r="K22" s="29">
        <f>I22/J22*1000</f>
        <v>11.806375442739078</v>
      </c>
      <c r="L22" s="36">
        <f t="shared" si="6"/>
        <v>20</v>
      </c>
      <c r="M22" s="36">
        <f t="shared" si="7"/>
        <v>2444</v>
      </c>
      <c r="N22" s="29">
        <f>L22/M22*1000</f>
        <v>8.1833060556464812</v>
      </c>
      <c r="O22" s="39">
        <v>8</v>
      </c>
      <c r="P22" s="40">
        <v>771</v>
      </c>
      <c r="Q22" s="37">
        <f>O22/P22*1000</f>
        <v>10.376134889753567</v>
      </c>
      <c r="R22" s="41">
        <v>8</v>
      </c>
      <c r="S22" s="40">
        <v>888</v>
      </c>
      <c r="T22" s="37">
        <f>R22/S22*1000</f>
        <v>9.0090090090090094</v>
      </c>
      <c r="U22" s="41">
        <v>10</v>
      </c>
      <c r="V22" s="40">
        <v>841</v>
      </c>
      <c r="W22" s="29">
        <f>U22/V22*1000</f>
        <v>11.890606420927467</v>
      </c>
      <c r="X22" s="36">
        <f t="shared" si="36"/>
        <v>26</v>
      </c>
      <c r="Y22" s="36">
        <f t="shared" si="37"/>
        <v>2500</v>
      </c>
      <c r="Z22" s="29">
        <f>X22/Y22*1000</f>
        <v>10.4</v>
      </c>
      <c r="AA22" s="49">
        <f t="shared" si="15"/>
        <v>46</v>
      </c>
      <c r="AB22" s="49">
        <f t="shared" si="16"/>
        <v>4944</v>
      </c>
      <c r="AC22" s="29">
        <f>AA22/AB22*1000</f>
        <v>9.3042071197411005</v>
      </c>
      <c r="AD22" s="17">
        <v>9</v>
      </c>
      <c r="AE22" s="17">
        <v>817</v>
      </c>
      <c r="AF22" s="29">
        <f>AD22/AE22*1000</f>
        <v>11.015911872705018</v>
      </c>
      <c r="AG22" s="17">
        <v>7</v>
      </c>
      <c r="AH22" s="17">
        <v>794</v>
      </c>
      <c r="AI22" s="29">
        <f>AG22/AH22*1000</f>
        <v>8.8161209068010074</v>
      </c>
      <c r="AJ22" s="17">
        <v>3</v>
      </c>
      <c r="AK22" s="17">
        <v>799</v>
      </c>
      <c r="AL22" s="29">
        <f>AJ22/AK22*1000</f>
        <v>3.7546933667083855</v>
      </c>
      <c r="AM22" s="54">
        <f t="shared" si="0"/>
        <v>19</v>
      </c>
      <c r="AN22" s="54">
        <f t="shared" si="1"/>
        <v>2410</v>
      </c>
      <c r="AO22" s="29">
        <f>AM22/AN22*1000</f>
        <v>7.8838174273858916</v>
      </c>
      <c r="AP22" s="44">
        <v>6</v>
      </c>
      <c r="AQ22" s="40">
        <v>778</v>
      </c>
      <c r="AR22" s="37">
        <f>AP22/AQ22*1000</f>
        <v>7.7120822622107967</v>
      </c>
      <c r="AS22" s="40">
        <v>6</v>
      </c>
      <c r="AT22" s="40">
        <v>742</v>
      </c>
      <c r="AU22" s="37">
        <f>AS22/AT22*1000</f>
        <v>8.0862533692722369</v>
      </c>
      <c r="AV22" s="40">
        <v>8</v>
      </c>
      <c r="AW22" s="40">
        <v>773</v>
      </c>
      <c r="AX22" s="29">
        <f>AV22/AW22*1000</f>
        <v>10.34928848641656</v>
      </c>
      <c r="AY22" s="54">
        <f t="shared" si="2"/>
        <v>20</v>
      </c>
      <c r="AZ22" s="54">
        <f t="shared" si="2"/>
        <v>2293</v>
      </c>
      <c r="BA22" s="29">
        <f>AY22/AZ22*1000</f>
        <v>8.7221979938944614</v>
      </c>
      <c r="BB22" s="45">
        <f t="shared" si="26"/>
        <v>39</v>
      </c>
      <c r="BC22" s="45">
        <f t="shared" si="27"/>
        <v>4703</v>
      </c>
      <c r="BD22" s="29">
        <f>BB22/BC22*1000</f>
        <v>8.2925792047629177</v>
      </c>
      <c r="BE22" s="50">
        <f t="shared" si="29"/>
        <v>85</v>
      </c>
      <c r="BF22" s="50">
        <f t="shared" si="30"/>
        <v>9647</v>
      </c>
      <c r="BG22" s="29">
        <f>BE22/BF22*1000</f>
        <v>8.8110293355447293</v>
      </c>
    </row>
    <row r="23" spans="1:59" ht="30" customHeight="1" thickBot="1" x14ac:dyDescent="0.3">
      <c r="A23" s="30" t="s">
        <v>34</v>
      </c>
      <c r="B23" s="16" t="s">
        <v>46</v>
      </c>
      <c r="C23" s="31">
        <v>3</v>
      </c>
      <c r="D23" s="31">
        <v>2782</v>
      </c>
      <c r="E23" s="37">
        <f>C23/D23*1000</f>
        <v>1.0783608914450036</v>
      </c>
      <c r="F23" s="31">
        <v>7</v>
      </c>
      <c r="G23" s="31">
        <v>2400</v>
      </c>
      <c r="H23" s="37">
        <f>F23/G23*1000</f>
        <v>2.916666666666667</v>
      </c>
      <c r="I23" s="31">
        <v>5</v>
      </c>
      <c r="J23" s="31">
        <v>2818</v>
      </c>
      <c r="K23" s="29">
        <f t="shared" ref="K23:K26" si="38">I23/J23*1000</f>
        <v>1.7743080198722496</v>
      </c>
      <c r="L23" s="36">
        <f t="shared" si="6"/>
        <v>15</v>
      </c>
      <c r="M23" s="36">
        <f t="shared" si="7"/>
        <v>8000</v>
      </c>
      <c r="N23" s="29">
        <f t="shared" ref="N23:N26" si="39">L23/M23*1000</f>
        <v>1.875</v>
      </c>
      <c r="O23" s="32">
        <v>3</v>
      </c>
      <c r="P23" s="31">
        <v>2534</v>
      </c>
      <c r="Q23" s="37">
        <f>O23/P23*1000</f>
        <v>1.1838989739542227</v>
      </c>
      <c r="R23" s="32">
        <v>4</v>
      </c>
      <c r="S23" s="31">
        <v>2894</v>
      </c>
      <c r="T23" s="37">
        <f>R23/S23*1000</f>
        <v>1.38217000691085</v>
      </c>
      <c r="U23" s="32">
        <v>3</v>
      </c>
      <c r="V23" s="31">
        <v>2683</v>
      </c>
      <c r="W23" s="29">
        <f t="shared" ref="W23:W26" si="40">U23/V23*1000</f>
        <v>1.1181513231457323</v>
      </c>
      <c r="X23" s="36">
        <f t="shared" si="36"/>
        <v>10</v>
      </c>
      <c r="Y23" s="36">
        <f t="shared" si="37"/>
        <v>8111</v>
      </c>
      <c r="Z23" s="29">
        <f t="shared" ref="Z23:Z26" si="41">X23/Y23*1000</f>
        <v>1.2328936012822094</v>
      </c>
      <c r="AA23" s="49">
        <f t="shared" si="15"/>
        <v>25</v>
      </c>
      <c r="AB23" s="49">
        <f t="shared" si="16"/>
        <v>16111</v>
      </c>
      <c r="AC23" s="29">
        <f t="shared" ref="AC23:AC26" si="42">AA23/AB23*1000</f>
        <v>1.5517348395506176</v>
      </c>
      <c r="AD23" s="32">
        <v>4</v>
      </c>
      <c r="AE23" s="17">
        <v>2848</v>
      </c>
      <c r="AF23" s="37">
        <f>AD23/AE23*1000</f>
        <v>1.4044943820224718</v>
      </c>
      <c r="AG23" s="31">
        <v>2</v>
      </c>
      <c r="AH23" s="31">
        <v>2602</v>
      </c>
      <c r="AI23" s="37">
        <f>AG23/AH23*1000</f>
        <v>0.76863950807071479</v>
      </c>
      <c r="AJ23" s="31">
        <v>0</v>
      </c>
      <c r="AK23" s="31">
        <v>2522</v>
      </c>
      <c r="AL23" s="29">
        <f t="shared" ref="AL23:AL26" si="43">AJ23/AK23*1000</f>
        <v>0</v>
      </c>
      <c r="AM23" s="54">
        <f t="shared" si="0"/>
        <v>6</v>
      </c>
      <c r="AN23" s="54">
        <f t="shared" si="1"/>
        <v>7972</v>
      </c>
      <c r="AO23" s="29">
        <f t="shared" ref="AO23:AO26" si="44">AM23/AN23*1000</f>
        <v>0.7526342197691922</v>
      </c>
      <c r="AP23" s="33">
        <v>3</v>
      </c>
      <c r="AQ23" s="31">
        <v>2636</v>
      </c>
      <c r="AR23" s="37">
        <f>AP23/AQ23*1000</f>
        <v>1.1380880121396055</v>
      </c>
      <c r="AS23" s="31">
        <v>3</v>
      </c>
      <c r="AT23" s="31">
        <v>2291</v>
      </c>
      <c r="AU23" s="37">
        <f>AS23/AT23*1000</f>
        <v>1.3094718463553032</v>
      </c>
      <c r="AV23" s="31">
        <v>2</v>
      </c>
      <c r="AW23" s="31">
        <v>2755</v>
      </c>
      <c r="AX23" s="29">
        <f t="shared" ref="AX23:AX26" si="45">AV23/AW23*1000</f>
        <v>0.72595281306715054</v>
      </c>
      <c r="AY23" s="54">
        <f t="shared" si="2"/>
        <v>8</v>
      </c>
      <c r="AZ23" s="54">
        <f t="shared" si="2"/>
        <v>7682</v>
      </c>
      <c r="BA23" s="29">
        <f t="shared" ref="BA23:BA26" si="46">AY23/AZ23*1000</f>
        <v>1.0413954699297059</v>
      </c>
      <c r="BB23" s="45">
        <f t="shared" si="26"/>
        <v>14</v>
      </c>
      <c r="BC23" s="45">
        <f t="shared" si="27"/>
        <v>15654</v>
      </c>
      <c r="BD23" s="29">
        <f t="shared" ref="BD23:BD26" si="47">BB23/BC23*1000</f>
        <v>0.89434010476555514</v>
      </c>
      <c r="BE23" s="50">
        <f t="shared" si="29"/>
        <v>39</v>
      </c>
      <c r="BF23" s="50">
        <f t="shared" si="30"/>
        <v>31765</v>
      </c>
      <c r="BG23" s="29">
        <f t="shared" ref="BG23:BG26" si="48">BE23/BF23*1000</f>
        <v>1.2277664095702816</v>
      </c>
    </row>
    <row r="24" spans="1:59" ht="30" customHeight="1" thickBot="1" x14ac:dyDescent="0.3">
      <c r="A24" s="30" t="s">
        <v>35</v>
      </c>
      <c r="B24" s="16" t="s">
        <v>46</v>
      </c>
      <c r="C24" s="31">
        <v>0</v>
      </c>
      <c r="D24" s="31">
        <v>2505</v>
      </c>
      <c r="E24" s="37">
        <f t="shared" ref="E24:E26" si="49">C24/D24*1000</f>
        <v>0</v>
      </c>
      <c r="F24" s="31">
        <v>1</v>
      </c>
      <c r="G24" s="31">
        <v>2022</v>
      </c>
      <c r="H24" s="37">
        <f t="shared" ref="H24:H26" si="50">F24/G24*1000</f>
        <v>0.4945598417408506</v>
      </c>
      <c r="I24" s="31">
        <v>1</v>
      </c>
      <c r="J24" s="31">
        <v>2412</v>
      </c>
      <c r="K24" s="29">
        <f t="shared" si="38"/>
        <v>0.41459369817578773</v>
      </c>
      <c r="L24" s="36">
        <f t="shared" si="6"/>
        <v>2</v>
      </c>
      <c r="M24" s="36">
        <f t="shared" si="7"/>
        <v>6939</v>
      </c>
      <c r="N24" s="29">
        <f t="shared" si="39"/>
        <v>0.28822596915982135</v>
      </c>
      <c r="O24" s="32">
        <v>0</v>
      </c>
      <c r="P24" s="32">
        <v>2003</v>
      </c>
      <c r="Q24" s="37">
        <f t="shared" ref="Q24:Q26" si="51">O24/P24*1000</f>
        <v>0</v>
      </c>
      <c r="R24" s="32">
        <v>0</v>
      </c>
      <c r="S24" s="31">
        <v>2205</v>
      </c>
      <c r="T24" s="37">
        <f t="shared" ref="T24:T26" si="52">R24/S24*1000</f>
        <v>0</v>
      </c>
      <c r="U24" s="32">
        <v>5</v>
      </c>
      <c r="V24" s="32">
        <v>2292</v>
      </c>
      <c r="W24" s="29">
        <f t="shared" si="40"/>
        <v>2.1815008726003491</v>
      </c>
      <c r="X24" s="36">
        <f t="shared" si="36"/>
        <v>5</v>
      </c>
      <c r="Y24" s="36">
        <f t="shared" si="37"/>
        <v>6500</v>
      </c>
      <c r="Z24" s="29">
        <f t="shared" si="41"/>
        <v>0.76923076923076927</v>
      </c>
      <c r="AA24" s="49">
        <f t="shared" si="15"/>
        <v>7</v>
      </c>
      <c r="AB24" s="49">
        <f t="shared" si="16"/>
        <v>13439</v>
      </c>
      <c r="AC24" s="29">
        <f t="shared" si="42"/>
        <v>0.52087208869707569</v>
      </c>
      <c r="AD24" s="32">
        <v>0</v>
      </c>
      <c r="AE24" s="17">
        <v>2377</v>
      </c>
      <c r="AF24" s="37">
        <f t="shared" ref="AF24:AF26" si="53">AD24/AE24*1000</f>
        <v>0</v>
      </c>
      <c r="AG24" s="31">
        <v>3</v>
      </c>
      <c r="AH24" s="31">
        <v>2276</v>
      </c>
      <c r="AI24" s="37">
        <f t="shared" ref="AI24:AI26" si="54">AG24/AH24*1000</f>
        <v>1.3181019332161688</v>
      </c>
      <c r="AJ24" s="31">
        <v>4</v>
      </c>
      <c r="AK24" s="31">
        <v>2103</v>
      </c>
      <c r="AL24" s="29">
        <f t="shared" si="43"/>
        <v>1.9020446980504042</v>
      </c>
      <c r="AM24" s="54">
        <f t="shared" si="0"/>
        <v>7</v>
      </c>
      <c r="AN24" s="54">
        <f t="shared" si="1"/>
        <v>6756</v>
      </c>
      <c r="AO24" s="29">
        <f t="shared" si="44"/>
        <v>1.0361160449970397</v>
      </c>
      <c r="AP24" s="33">
        <v>1</v>
      </c>
      <c r="AQ24" s="31">
        <v>2052</v>
      </c>
      <c r="AR24" s="37">
        <f t="shared" ref="AR24:AR26" si="55">AP24/AQ24*1000</f>
        <v>0.48732943469785572</v>
      </c>
      <c r="AS24" s="31">
        <v>0</v>
      </c>
      <c r="AT24" s="31">
        <v>1939</v>
      </c>
      <c r="AU24" s="37">
        <f t="shared" ref="AU24:AU26" si="56">AS24/AT24*1000</f>
        <v>0</v>
      </c>
      <c r="AV24" s="31">
        <v>2</v>
      </c>
      <c r="AW24" s="31">
        <v>2027</v>
      </c>
      <c r="AX24" s="29">
        <f t="shared" si="45"/>
        <v>0.98667982239763208</v>
      </c>
      <c r="AY24" s="54">
        <f t="shared" si="2"/>
        <v>3</v>
      </c>
      <c r="AZ24" s="54">
        <f t="shared" si="2"/>
        <v>6018</v>
      </c>
      <c r="BA24" s="29">
        <f t="shared" si="46"/>
        <v>0.49850448654037882</v>
      </c>
      <c r="BB24" s="45">
        <f t="shared" si="26"/>
        <v>10</v>
      </c>
      <c r="BC24" s="45">
        <f t="shared" si="27"/>
        <v>12774</v>
      </c>
      <c r="BD24" s="29">
        <f t="shared" si="47"/>
        <v>0.78284014404258651</v>
      </c>
      <c r="BE24" s="50">
        <f t="shared" si="29"/>
        <v>17</v>
      </c>
      <c r="BF24" s="50">
        <f t="shared" si="30"/>
        <v>26213</v>
      </c>
      <c r="BG24" s="29">
        <f t="shared" si="48"/>
        <v>0.64853317056422388</v>
      </c>
    </row>
    <row r="25" spans="1:59" ht="30" customHeight="1" thickBot="1" x14ac:dyDescent="0.3">
      <c r="A25" s="30" t="s">
        <v>36</v>
      </c>
      <c r="B25" s="16" t="s">
        <v>46</v>
      </c>
      <c r="C25" s="31">
        <v>0</v>
      </c>
      <c r="D25" s="31">
        <v>11308</v>
      </c>
      <c r="E25" s="37">
        <f t="shared" si="49"/>
        <v>0</v>
      </c>
      <c r="F25" s="31">
        <v>0</v>
      </c>
      <c r="G25" s="31">
        <v>11670</v>
      </c>
      <c r="H25" s="37">
        <f t="shared" si="50"/>
        <v>0</v>
      </c>
      <c r="I25" s="31">
        <v>0</v>
      </c>
      <c r="J25" s="31">
        <v>12157</v>
      </c>
      <c r="K25" s="29">
        <f t="shared" si="38"/>
        <v>0</v>
      </c>
      <c r="L25" s="36">
        <f t="shared" si="6"/>
        <v>0</v>
      </c>
      <c r="M25" s="36">
        <f t="shared" si="7"/>
        <v>35135</v>
      </c>
      <c r="N25" s="29">
        <f t="shared" si="39"/>
        <v>0</v>
      </c>
      <c r="O25" s="32">
        <v>0</v>
      </c>
      <c r="P25" s="32">
        <v>12728</v>
      </c>
      <c r="Q25" s="37">
        <f t="shared" si="51"/>
        <v>0</v>
      </c>
      <c r="R25" s="32">
        <v>0</v>
      </c>
      <c r="S25" s="32">
        <v>12504</v>
      </c>
      <c r="T25" s="37">
        <f t="shared" si="52"/>
        <v>0</v>
      </c>
      <c r="U25" s="32">
        <v>0</v>
      </c>
      <c r="V25" s="32">
        <v>12151</v>
      </c>
      <c r="W25" s="29">
        <f t="shared" si="40"/>
        <v>0</v>
      </c>
      <c r="X25" s="36">
        <f t="shared" si="36"/>
        <v>0</v>
      </c>
      <c r="Y25" s="36">
        <f t="shared" si="37"/>
        <v>37383</v>
      </c>
      <c r="Z25" s="29">
        <f t="shared" si="41"/>
        <v>0</v>
      </c>
      <c r="AA25" s="49">
        <f t="shared" si="15"/>
        <v>0</v>
      </c>
      <c r="AB25" s="49">
        <f t="shared" si="16"/>
        <v>72518</v>
      </c>
      <c r="AC25" s="29">
        <f t="shared" si="42"/>
        <v>0</v>
      </c>
      <c r="AD25" s="32">
        <v>0</v>
      </c>
      <c r="AE25" s="17">
        <v>12759</v>
      </c>
      <c r="AF25" s="37">
        <f t="shared" si="53"/>
        <v>0</v>
      </c>
      <c r="AG25" s="31">
        <v>1</v>
      </c>
      <c r="AH25" s="31">
        <v>11915</v>
      </c>
      <c r="AI25" s="37">
        <f t="shared" si="54"/>
        <v>8.3927822073017203E-2</v>
      </c>
      <c r="AJ25" s="31">
        <v>0</v>
      </c>
      <c r="AK25" s="31">
        <v>13087</v>
      </c>
      <c r="AL25" s="29">
        <f t="shared" si="43"/>
        <v>0</v>
      </c>
      <c r="AM25" s="54">
        <f t="shared" si="0"/>
        <v>1</v>
      </c>
      <c r="AN25" s="54">
        <f t="shared" si="1"/>
        <v>37761</v>
      </c>
      <c r="AO25" s="29">
        <f t="shared" si="44"/>
        <v>2.6482349514048886E-2</v>
      </c>
      <c r="AP25" s="33">
        <v>0</v>
      </c>
      <c r="AQ25" s="31">
        <v>14876</v>
      </c>
      <c r="AR25" s="37">
        <f t="shared" si="55"/>
        <v>0</v>
      </c>
      <c r="AS25" s="31">
        <v>0</v>
      </c>
      <c r="AT25" s="31">
        <v>13005</v>
      </c>
      <c r="AU25" s="37">
        <f t="shared" si="56"/>
        <v>0</v>
      </c>
      <c r="AV25" s="31">
        <v>0</v>
      </c>
      <c r="AW25" s="31">
        <v>10924</v>
      </c>
      <c r="AX25" s="29">
        <f t="shared" si="45"/>
        <v>0</v>
      </c>
      <c r="AY25" s="54">
        <f t="shared" si="2"/>
        <v>0</v>
      </c>
      <c r="AZ25" s="54">
        <f t="shared" si="2"/>
        <v>38805</v>
      </c>
      <c r="BA25" s="29">
        <f t="shared" si="46"/>
        <v>0</v>
      </c>
      <c r="BB25" s="45">
        <f t="shared" si="26"/>
        <v>1</v>
      </c>
      <c r="BC25" s="45">
        <f t="shared" si="27"/>
        <v>76566</v>
      </c>
      <c r="BD25" s="29">
        <f t="shared" si="47"/>
        <v>1.306062743254186E-2</v>
      </c>
      <c r="BE25" s="50">
        <f t="shared" si="29"/>
        <v>1</v>
      </c>
      <c r="BF25" s="50">
        <f t="shared" si="30"/>
        <v>149084</v>
      </c>
      <c r="BG25" s="29">
        <f t="shared" si="48"/>
        <v>6.7076279144643288E-3</v>
      </c>
    </row>
    <row r="26" spans="1:59" ht="30" customHeight="1" thickBot="1" x14ac:dyDescent="0.3">
      <c r="A26" s="30" t="s">
        <v>37</v>
      </c>
      <c r="B26" s="16" t="s">
        <v>46</v>
      </c>
      <c r="C26" s="31">
        <v>0</v>
      </c>
      <c r="D26" s="31">
        <v>8238</v>
      </c>
      <c r="E26" s="37">
        <f t="shared" si="49"/>
        <v>0</v>
      </c>
      <c r="F26" s="31">
        <v>0</v>
      </c>
      <c r="G26" s="31">
        <v>8805</v>
      </c>
      <c r="H26" s="37">
        <f t="shared" si="50"/>
        <v>0</v>
      </c>
      <c r="I26" s="31">
        <v>0</v>
      </c>
      <c r="J26" s="31">
        <v>8502</v>
      </c>
      <c r="K26" s="29">
        <f t="shared" si="38"/>
        <v>0</v>
      </c>
      <c r="L26" s="36">
        <f t="shared" si="6"/>
        <v>0</v>
      </c>
      <c r="M26" s="36">
        <f t="shared" si="7"/>
        <v>25545</v>
      </c>
      <c r="N26" s="29">
        <f t="shared" si="39"/>
        <v>0</v>
      </c>
      <c r="O26" s="32">
        <v>0</v>
      </c>
      <c r="P26" s="32">
        <v>8758</v>
      </c>
      <c r="Q26" s="37">
        <f t="shared" si="51"/>
        <v>0</v>
      </c>
      <c r="R26" s="32">
        <v>0</v>
      </c>
      <c r="S26" s="32">
        <v>8725</v>
      </c>
      <c r="T26" s="37">
        <f t="shared" si="52"/>
        <v>0</v>
      </c>
      <c r="U26" s="32">
        <v>0</v>
      </c>
      <c r="V26" s="32">
        <v>8659</v>
      </c>
      <c r="W26" s="29">
        <f t="shared" si="40"/>
        <v>0</v>
      </c>
      <c r="X26" s="36">
        <f t="shared" si="36"/>
        <v>0</v>
      </c>
      <c r="Y26" s="36">
        <f t="shared" si="37"/>
        <v>26142</v>
      </c>
      <c r="Z26" s="29">
        <f t="shared" si="41"/>
        <v>0</v>
      </c>
      <c r="AA26" s="49">
        <f t="shared" si="15"/>
        <v>0</v>
      </c>
      <c r="AB26" s="49">
        <f t="shared" si="16"/>
        <v>51687</v>
      </c>
      <c r="AC26" s="29">
        <f t="shared" si="42"/>
        <v>0</v>
      </c>
      <c r="AD26" s="32">
        <v>0</v>
      </c>
      <c r="AE26" s="17">
        <v>8455</v>
      </c>
      <c r="AF26" s="37">
        <f t="shared" si="53"/>
        <v>0</v>
      </c>
      <c r="AG26" s="31">
        <v>0</v>
      </c>
      <c r="AH26" s="31">
        <v>8907</v>
      </c>
      <c r="AI26" s="37">
        <f t="shared" si="54"/>
        <v>0</v>
      </c>
      <c r="AJ26" s="31">
        <v>0</v>
      </c>
      <c r="AK26" s="31">
        <v>9022</v>
      </c>
      <c r="AL26" s="29">
        <f t="shared" si="43"/>
        <v>0</v>
      </c>
      <c r="AM26" s="54">
        <f t="shared" si="0"/>
        <v>0</v>
      </c>
      <c r="AN26" s="54">
        <f t="shared" si="1"/>
        <v>26384</v>
      </c>
      <c r="AO26" s="29">
        <f t="shared" si="44"/>
        <v>0</v>
      </c>
      <c r="AP26" s="33">
        <v>0</v>
      </c>
      <c r="AQ26" s="31">
        <v>7370</v>
      </c>
      <c r="AR26" s="37">
        <f t="shared" si="55"/>
        <v>0</v>
      </c>
      <c r="AS26" s="31">
        <v>0</v>
      </c>
      <c r="AT26" s="31">
        <v>6620</v>
      </c>
      <c r="AU26" s="37">
        <f t="shared" si="56"/>
        <v>0</v>
      </c>
      <c r="AV26" s="31">
        <v>0</v>
      </c>
      <c r="AW26" s="31">
        <v>5776</v>
      </c>
      <c r="AX26" s="29">
        <f t="shared" si="45"/>
        <v>0</v>
      </c>
      <c r="AY26" s="54">
        <f t="shared" si="2"/>
        <v>0</v>
      </c>
      <c r="AZ26" s="54">
        <f t="shared" si="2"/>
        <v>19766</v>
      </c>
      <c r="BA26" s="29">
        <f t="shared" si="46"/>
        <v>0</v>
      </c>
      <c r="BB26" s="45">
        <f t="shared" si="26"/>
        <v>0</v>
      </c>
      <c r="BC26" s="45">
        <f t="shared" si="27"/>
        <v>46150</v>
      </c>
      <c r="BD26" s="29">
        <f t="shared" si="47"/>
        <v>0</v>
      </c>
      <c r="BE26" s="50">
        <f t="shared" si="29"/>
        <v>0</v>
      </c>
      <c r="BF26" s="50">
        <f t="shared" si="30"/>
        <v>97837</v>
      </c>
      <c r="BG26" s="29">
        <f t="shared" si="48"/>
        <v>0</v>
      </c>
    </row>
    <row r="27" spans="1:59" ht="30" customHeight="1" thickBot="1" x14ac:dyDescent="0.3">
      <c r="A27" s="15" t="s">
        <v>38</v>
      </c>
      <c r="B27" s="16" t="s">
        <v>46</v>
      </c>
      <c r="C27" s="31">
        <v>3</v>
      </c>
      <c r="D27" s="31">
        <v>3</v>
      </c>
      <c r="E27" s="13">
        <f t="shared" ref="E27:E29" si="57">C27/D27</f>
        <v>1</v>
      </c>
      <c r="F27" s="31">
        <v>8</v>
      </c>
      <c r="G27" s="31">
        <v>8</v>
      </c>
      <c r="H27" s="13">
        <f t="shared" ref="H27:H29" si="58">F27/G27</f>
        <v>1</v>
      </c>
      <c r="I27" s="31">
        <v>6</v>
      </c>
      <c r="J27" s="31">
        <v>6</v>
      </c>
      <c r="K27" s="25">
        <f>I27/J27</f>
        <v>1</v>
      </c>
      <c r="L27" s="36">
        <f t="shared" si="6"/>
        <v>17</v>
      </c>
      <c r="M27" s="36">
        <f t="shared" si="7"/>
        <v>17</v>
      </c>
      <c r="N27" s="25">
        <f>L27/M27</f>
        <v>1</v>
      </c>
      <c r="O27" s="32">
        <v>3</v>
      </c>
      <c r="P27" s="31">
        <v>3</v>
      </c>
      <c r="Q27" s="13">
        <f t="shared" ref="Q27:Q29" si="59">O27/P27</f>
        <v>1</v>
      </c>
      <c r="R27" s="32">
        <v>4</v>
      </c>
      <c r="S27" s="31">
        <v>4</v>
      </c>
      <c r="T27" s="13">
        <f t="shared" ref="T27:T29" si="60">R27/S27</f>
        <v>1</v>
      </c>
      <c r="U27" s="32">
        <v>8</v>
      </c>
      <c r="V27" s="31">
        <v>8</v>
      </c>
      <c r="W27" s="25">
        <f>U27/V27</f>
        <v>1</v>
      </c>
      <c r="X27" s="36">
        <f t="shared" si="36"/>
        <v>15</v>
      </c>
      <c r="Y27" s="36">
        <f t="shared" si="37"/>
        <v>15</v>
      </c>
      <c r="Z27" s="25">
        <f>X27/Y27</f>
        <v>1</v>
      </c>
      <c r="AA27" s="49">
        <f t="shared" si="15"/>
        <v>32</v>
      </c>
      <c r="AB27" s="49">
        <f t="shared" si="16"/>
        <v>32</v>
      </c>
      <c r="AC27" s="25">
        <f>AA27/AB27</f>
        <v>1</v>
      </c>
      <c r="AD27" s="32">
        <v>4</v>
      </c>
      <c r="AE27" s="17">
        <v>4</v>
      </c>
      <c r="AF27" s="13">
        <f t="shared" ref="AF27:AF29" si="61">AD27/AE27</f>
        <v>1</v>
      </c>
      <c r="AG27" s="31">
        <v>6</v>
      </c>
      <c r="AH27" s="31">
        <v>6</v>
      </c>
      <c r="AI27" s="13">
        <f t="shared" ref="AI27:AI29" si="62">AG27/AH27</f>
        <v>1</v>
      </c>
      <c r="AJ27" s="31">
        <v>4</v>
      </c>
      <c r="AK27" s="31">
        <v>4</v>
      </c>
      <c r="AL27" s="25">
        <f>AJ27/AK27</f>
        <v>1</v>
      </c>
      <c r="AM27" s="54">
        <f t="shared" si="0"/>
        <v>14</v>
      </c>
      <c r="AN27" s="54">
        <f t="shared" si="1"/>
        <v>14</v>
      </c>
      <c r="AO27" s="25">
        <f>AM27/AN27</f>
        <v>1</v>
      </c>
      <c r="AP27" s="33">
        <v>4</v>
      </c>
      <c r="AQ27" s="31">
        <v>4</v>
      </c>
      <c r="AR27" s="13">
        <f t="shared" ref="AR27:AR29" si="63">AP27/AQ27</f>
        <v>1</v>
      </c>
      <c r="AS27" s="38">
        <v>3</v>
      </c>
      <c r="AT27" s="38">
        <v>3</v>
      </c>
      <c r="AU27" s="13">
        <f t="shared" ref="AU27:AU29" si="64">AS27/AT27</f>
        <v>1</v>
      </c>
      <c r="AV27" s="31">
        <v>4</v>
      </c>
      <c r="AW27" s="31">
        <v>4</v>
      </c>
      <c r="AX27" s="25">
        <f>AV27/AW27</f>
        <v>1</v>
      </c>
      <c r="AY27" s="54">
        <f t="shared" si="2"/>
        <v>11</v>
      </c>
      <c r="AZ27" s="54">
        <f t="shared" si="2"/>
        <v>11</v>
      </c>
      <c r="BA27" s="25">
        <f>AY27/AZ27</f>
        <v>1</v>
      </c>
      <c r="BB27" s="45">
        <f t="shared" si="26"/>
        <v>25</v>
      </c>
      <c r="BC27" s="45">
        <f t="shared" si="27"/>
        <v>25</v>
      </c>
      <c r="BD27" s="25">
        <f>BB27/BC27</f>
        <v>1</v>
      </c>
      <c r="BE27" s="50">
        <f t="shared" si="29"/>
        <v>57</v>
      </c>
      <c r="BF27" s="50">
        <f t="shared" si="30"/>
        <v>57</v>
      </c>
      <c r="BG27" s="25">
        <f>BE27/BF27</f>
        <v>1</v>
      </c>
    </row>
    <row r="28" spans="1:59" ht="30" customHeight="1" thickBot="1" x14ac:dyDescent="0.3">
      <c r="A28" s="15" t="s">
        <v>39</v>
      </c>
      <c r="B28" s="16" t="s">
        <v>46</v>
      </c>
      <c r="C28" s="31">
        <v>0</v>
      </c>
      <c r="D28" s="31">
        <v>3</v>
      </c>
      <c r="E28" s="13">
        <f t="shared" si="57"/>
        <v>0</v>
      </c>
      <c r="F28" s="31">
        <v>0</v>
      </c>
      <c r="G28" s="31">
        <v>8</v>
      </c>
      <c r="H28" s="13">
        <f t="shared" si="58"/>
        <v>0</v>
      </c>
      <c r="I28" s="31">
        <v>0</v>
      </c>
      <c r="J28" s="31">
        <v>6</v>
      </c>
      <c r="K28" s="25">
        <f t="shared" ref="K28:K33" si="65">I28/J28</f>
        <v>0</v>
      </c>
      <c r="L28" s="36">
        <f t="shared" si="6"/>
        <v>0</v>
      </c>
      <c r="M28" s="36">
        <f t="shared" si="7"/>
        <v>17</v>
      </c>
      <c r="N28" s="25">
        <f t="shared" ref="N28:N33" si="66">L28/M28</f>
        <v>0</v>
      </c>
      <c r="O28" s="32">
        <v>0</v>
      </c>
      <c r="P28" s="32">
        <v>3</v>
      </c>
      <c r="Q28" s="13">
        <f t="shared" si="59"/>
        <v>0</v>
      </c>
      <c r="R28" s="32">
        <v>0</v>
      </c>
      <c r="S28" s="32">
        <v>4</v>
      </c>
      <c r="T28" s="13">
        <f t="shared" si="60"/>
        <v>0</v>
      </c>
      <c r="U28" s="32">
        <v>0</v>
      </c>
      <c r="V28" s="32">
        <v>8</v>
      </c>
      <c r="W28" s="25">
        <f t="shared" ref="W28:W33" si="67">U28/V28</f>
        <v>0</v>
      </c>
      <c r="X28" s="36">
        <f t="shared" si="36"/>
        <v>0</v>
      </c>
      <c r="Y28" s="36">
        <f t="shared" si="37"/>
        <v>15</v>
      </c>
      <c r="Z28" s="25">
        <f t="shared" ref="Z28:Z33" si="68">X28/Y28</f>
        <v>0</v>
      </c>
      <c r="AA28" s="49">
        <f t="shared" si="15"/>
        <v>0</v>
      </c>
      <c r="AB28" s="49">
        <f t="shared" si="16"/>
        <v>32</v>
      </c>
      <c r="AC28" s="25">
        <f t="shared" ref="AC28:AC33" si="69">AA28/AB28</f>
        <v>0</v>
      </c>
      <c r="AD28" s="32">
        <v>0</v>
      </c>
      <c r="AE28" s="17">
        <v>4</v>
      </c>
      <c r="AF28" s="13">
        <f t="shared" si="61"/>
        <v>0</v>
      </c>
      <c r="AG28" s="31">
        <v>0</v>
      </c>
      <c r="AH28" s="31">
        <v>6</v>
      </c>
      <c r="AI28" s="13">
        <f t="shared" si="62"/>
        <v>0</v>
      </c>
      <c r="AJ28" s="31">
        <v>0</v>
      </c>
      <c r="AK28" s="31">
        <v>4</v>
      </c>
      <c r="AL28" s="25">
        <f t="shared" ref="AL28:AL33" si="70">AJ28/AK28</f>
        <v>0</v>
      </c>
      <c r="AM28" s="54">
        <f t="shared" si="0"/>
        <v>0</v>
      </c>
      <c r="AN28" s="54">
        <f t="shared" si="1"/>
        <v>14</v>
      </c>
      <c r="AO28" s="25">
        <f t="shared" ref="AO28:AO33" si="71">AM28/AN28</f>
        <v>0</v>
      </c>
      <c r="AP28" s="33">
        <v>0</v>
      </c>
      <c r="AQ28" s="31">
        <v>4</v>
      </c>
      <c r="AR28" s="13">
        <f t="shared" si="63"/>
        <v>0</v>
      </c>
      <c r="AS28" s="38">
        <v>0</v>
      </c>
      <c r="AT28" s="38">
        <v>3</v>
      </c>
      <c r="AU28" s="13">
        <f t="shared" si="64"/>
        <v>0</v>
      </c>
      <c r="AV28" s="31">
        <v>0</v>
      </c>
      <c r="AW28" s="31">
        <v>4</v>
      </c>
      <c r="AX28" s="25">
        <f t="shared" ref="AX28:AX33" si="72">AV28/AW28</f>
        <v>0</v>
      </c>
      <c r="AY28" s="54">
        <f t="shared" si="2"/>
        <v>0</v>
      </c>
      <c r="AZ28" s="54">
        <f t="shared" si="2"/>
        <v>11</v>
      </c>
      <c r="BA28" s="25">
        <f t="shared" ref="BA28:BA33" si="73">AY28/AZ28</f>
        <v>0</v>
      </c>
      <c r="BB28" s="45">
        <f t="shared" si="26"/>
        <v>0</v>
      </c>
      <c r="BC28" s="45">
        <f t="shared" si="27"/>
        <v>25</v>
      </c>
      <c r="BD28" s="25">
        <f t="shared" ref="BD28:BD33" si="74">BB28/BC28</f>
        <v>0</v>
      </c>
      <c r="BE28" s="50">
        <f t="shared" si="29"/>
        <v>0</v>
      </c>
      <c r="BF28" s="50">
        <f t="shared" si="30"/>
        <v>57</v>
      </c>
      <c r="BG28" s="25">
        <f t="shared" ref="BG28:BG33" si="75">BE28/BF28</f>
        <v>0</v>
      </c>
    </row>
    <row r="29" spans="1:59" ht="30" customHeight="1" thickBot="1" x14ac:dyDescent="0.3">
      <c r="A29" s="15" t="s">
        <v>40</v>
      </c>
      <c r="B29" s="16" t="s">
        <v>46</v>
      </c>
      <c r="C29" s="31">
        <v>3</v>
      </c>
      <c r="D29" s="31">
        <v>832</v>
      </c>
      <c r="E29" s="13">
        <f t="shared" si="57"/>
        <v>3.605769230769231E-3</v>
      </c>
      <c r="F29" s="31">
        <v>5</v>
      </c>
      <c r="G29" s="31">
        <v>784</v>
      </c>
      <c r="H29" s="13">
        <f t="shared" si="58"/>
        <v>6.3775510204081634E-3</v>
      </c>
      <c r="I29" s="31">
        <v>6</v>
      </c>
      <c r="J29" s="31">
        <v>861</v>
      </c>
      <c r="K29" s="25">
        <f t="shared" si="65"/>
        <v>6.9686411149825784E-3</v>
      </c>
      <c r="L29" s="36">
        <f t="shared" si="6"/>
        <v>14</v>
      </c>
      <c r="M29" s="36">
        <f t="shared" si="7"/>
        <v>2477</v>
      </c>
      <c r="N29" s="25">
        <f t="shared" si="66"/>
        <v>5.6519983851433184E-3</v>
      </c>
      <c r="O29" s="38">
        <v>4</v>
      </c>
      <c r="P29" s="32">
        <v>783</v>
      </c>
      <c r="Q29" s="13">
        <f t="shared" si="59"/>
        <v>5.108556832694764E-3</v>
      </c>
      <c r="R29" s="38">
        <v>6</v>
      </c>
      <c r="S29" s="32">
        <v>889</v>
      </c>
      <c r="T29" s="13">
        <f t="shared" si="60"/>
        <v>6.7491563554555678E-3</v>
      </c>
      <c r="U29" s="38">
        <v>4</v>
      </c>
      <c r="V29" s="32">
        <v>846</v>
      </c>
      <c r="W29" s="25">
        <f t="shared" si="67"/>
        <v>4.7281323877068557E-3</v>
      </c>
      <c r="X29" s="36">
        <f t="shared" si="36"/>
        <v>14</v>
      </c>
      <c r="Y29" s="36">
        <f t="shared" si="37"/>
        <v>2518</v>
      </c>
      <c r="Z29" s="25">
        <f t="shared" si="68"/>
        <v>5.5599682287529786E-3</v>
      </c>
      <c r="AA29" s="49">
        <f t="shared" si="15"/>
        <v>28</v>
      </c>
      <c r="AB29" s="49">
        <f t="shared" si="16"/>
        <v>4995</v>
      </c>
      <c r="AC29" s="25">
        <f t="shared" si="69"/>
        <v>5.6056056056056052E-3</v>
      </c>
      <c r="AD29" s="16">
        <v>3</v>
      </c>
      <c r="AE29" s="17">
        <v>829</v>
      </c>
      <c r="AF29" s="13">
        <f t="shared" si="61"/>
        <v>3.6188178528347406E-3</v>
      </c>
      <c r="AG29" s="17">
        <v>4</v>
      </c>
      <c r="AH29" s="17">
        <v>802</v>
      </c>
      <c r="AI29" s="13">
        <f t="shared" si="62"/>
        <v>4.9875311720698253E-3</v>
      </c>
      <c r="AJ29" s="17">
        <v>1</v>
      </c>
      <c r="AK29" s="17">
        <v>803</v>
      </c>
      <c r="AL29" s="25">
        <f t="shared" si="70"/>
        <v>1.2453300124533001E-3</v>
      </c>
      <c r="AM29" s="54">
        <f t="shared" si="0"/>
        <v>8</v>
      </c>
      <c r="AN29" s="54">
        <f t="shared" si="1"/>
        <v>2434</v>
      </c>
      <c r="AO29" s="25">
        <f t="shared" si="71"/>
        <v>3.286770747740345E-3</v>
      </c>
      <c r="AP29" s="22">
        <v>10</v>
      </c>
      <c r="AQ29" s="17">
        <v>791</v>
      </c>
      <c r="AR29" s="13">
        <f t="shared" si="63"/>
        <v>1.2642225031605562E-2</v>
      </c>
      <c r="AS29" s="14">
        <v>3</v>
      </c>
      <c r="AT29" s="17">
        <v>746</v>
      </c>
      <c r="AU29" s="13">
        <f t="shared" si="64"/>
        <v>4.0214477211796247E-3</v>
      </c>
      <c r="AV29" s="17">
        <v>3</v>
      </c>
      <c r="AW29" s="17">
        <v>789</v>
      </c>
      <c r="AX29" s="25">
        <f t="shared" si="72"/>
        <v>3.8022813688212928E-3</v>
      </c>
      <c r="AY29" s="54">
        <f t="shared" si="2"/>
        <v>16</v>
      </c>
      <c r="AZ29" s="54">
        <f t="shared" si="2"/>
        <v>2326</v>
      </c>
      <c r="BA29" s="25">
        <f t="shared" si="73"/>
        <v>6.8787618228718832E-3</v>
      </c>
      <c r="BB29" s="45">
        <f t="shared" si="26"/>
        <v>24</v>
      </c>
      <c r="BC29" s="45">
        <f t="shared" si="27"/>
        <v>4760</v>
      </c>
      <c r="BD29" s="25">
        <f t="shared" si="74"/>
        <v>5.0420168067226894E-3</v>
      </c>
      <c r="BE29" s="50">
        <f t="shared" si="29"/>
        <v>52</v>
      </c>
      <c r="BF29" s="50">
        <f t="shared" si="30"/>
        <v>9755</v>
      </c>
      <c r="BG29" s="25">
        <f t="shared" si="75"/>
        <v>5.330599692465402E-3</v>
      </c>
    </row>
    <row r="30" spans="1:59" ht="37.5" customHeight="1" thickBot="1" x14ac:dyDescent="0.3">
      <c r="A30" s="15" t="s">
        <v>41</v>
      </c>
      <c r="B30" s="16" t="s">
        <v>46</v>
      </c>
      <c r="C30" s="31">
        <v>2</v>
      </c>
      <c r="D30" s="17">
        <v>2505</v>
      </c>
      <c r="E30" s="37">
        <f>C30/D30*1000</f>
        <v>0.79840319361277445</v>
      </c>
      <c r="F30" s="32">
        <v>1</v>
      </c>
      <c r="G30" s="31">
        <v>2022</v>
      </c>
      <c r="H30" s="37">
        <f>F30/G30*1000</f>
        <v>0.4945598417408506</v>
      </c>
      <c r="I30" s="32">
        <v>1</v>
      </c>
      <c r="J30" s="31">
        <v>2412</v>
      </c>
      <c r="K30" s="25">
        <f t="shared" si="65"/>
        <v>4.1459369817578774E-4</v>
      </c>
      <c r="L30" s="36">
        <f t="shared" si="6"/>
        <v>4</v>
      </c>
      <c r="M30" s="36">
        <f t="shared" si="7"/>
        <v>6939</v>
      </c>
      <c r="N30" s="25">
        <f t="shared" si="66"/>
        <v>5.7645193831964265E-4</v>
      </c>
      <c r="O30" s="38">
        <v>0</v>
      </c>
      <c r="P30" s="26">
        <v>2003</v>
      </c>
      <c r="Q30" s="37">
        <f>O30/P30*1000</f>
        <v>0</v>
      </c>
      <c r="R30" s="38">
        <v>0</v>
      </c>
      <c r="S30" s="26">
        <v>2205</v>
      </c>
      <c r="T30" s="37">
        <f>R30/S30*1000</f>
        <v>0</v>
      </c>
      <c r="U30" s="16">
        <v>3</v>
      </c>
      <c r="V30" s="26">
        <v>2292</v>
      </c>
      <c r="W30" s="25">
        <f t="shared" si="67"/>
        <v>1.3089005235602095E-3</v>
      </c>
      <c r="X30" s="36">
        <f t="shared" si="36"/>
        <v>3</v>
      </c>
      <c r="Y30" s="36">
        <f t="shared" si="37"/>
        <v>6500</v>
      </c>
      <c r="Z30" s="25">
        <f t="shared" si="68"/>
        <v>4.6153846153846153E-4</v>
      </c>
      <c r="AA30" s="49">
        <f t="shared" si="15"/>
        <v>7</v>
      </c>
      <c r="AB30" s="49">
        <f t="shared" si="16"/>
        <v>13439</v>
      </c>
      <c r="AC30" s="25">
        <f t="shared" si="69"/>
        <v>5.2087208869707564E-4</v>
      </c>
      <c r="AD30" s="38">
        <v>2</v>
      </c>
      <c r="AE30" s="17">
        <v>2377</v>
      </c>
      <c r="AF30" s="37">
        <f>AD30/AE30*1000</f>
        <v>0.84139671855279763</v>
      </c>
      <c r="AG30" s="31">
        <v>2</v>
      </c>
      <c r="AH30" s="31">
        <v>2276</v>
      </c>
      <c r="AI30" s="37">
        <f>AG30/AH30*1000</f>
        <v>0.87873462214411246</v>
      </c>
      <c r="AJ30" s="31">
        <v>4</v>
      </c>
      <c r="AK30" s="40">
        <v>2103</v>
      </c>
      <c r="AL30" s="25">
        <f t="shared" si="70"/>
        <v>1.9020446980504042E-3</v>
      </c>
      <c r="AM30" s="54">
        <f t="shared" si="0"/>
        <v>8</v>
      </c>
      <c r="AN30" s="54">
        <f t="shared" si="1"/>
        <v>6756</v>
      </c>
      <c r="AO30" s="25">
        <f t="shared" si="71"/>
        <v>1.1841326228537595E-3</v>
      </c>
      <c r="AP30" s="33">
        <v>5</v>
      </c>
      <c r="AQ30" s="31">
        <v>2052</v>
      </c>
      <c r="AR30" s="37">
        <f>AP30/AQ30*1000</f>
        <v>2.4366471734892787</v>
      </c>
      <c r="AS30" s="31">
        <v>4</v>
      </c>
      <c r="AT30" s="31">
        <v>1939</v>
      </c>
      <c r="AU30" s="37">
        <f>AS30/AT30*1000</f>
        <v>2.0629190304280556</v>
      </c>
      <c r="AV30" s="31">
        <v>1</v>
      </c>
      <c r="AW30" s="31">
        <v>2027</v>
      </c>
      <c r="AX30" s="25">
        <f t="shared" si="72"/>
        <v>4.9333991119881603E-4</v>
      </c>
      <c r="AY30" s="54">
        <f t="shared" si="2"/>
        <v>10</v>
      </c>
      <c r="AZ30" s="54">
        <f t="shared" si="2"/>
        <v>6018</v>
      </c>
      <c r="BA30" s="25">
        <f t="shared" si="73"/>
        <v>1.661681621801263E-3</v>
      </c>
      <c r="BB30" s="45">
        <f t="shared" si="26"/>
        <v>18</v>
      </c>
      <c r="BC30" s="45">
        <f t="shared" si="27"/>
        <v>12774</v>
      </c>
      <c r="BD30" s="25">
        <f t="shared" si="74"/>
        <v>1.4091122592766556E-3</v>
      </c>
      <c r="BE30" s="50">
        <f t="shared" si="29"/>
        <v>25</v>
      </c>
      <c r="BF30" s="50">
        <f t="shared" si="30"/>
        <v>26213</v>
      </c>
      <c r="BG30" s="25">
        <f t="shared" si="75"/>
        <v>9.5372525082974098E-4</v>
      </c>
    </row>
    <row r="31" spans="1:59" ht="30" customHeight="1" thickBot="1" x14ac:dyDescent="0.3">
      <c r="A31" s="30" t="s">
        <v>42</v>
      </c>
      <c r="B31" s="16" t="s">
        <v>46</v>
      </c>
      <c r="C31" s="31">
        <v>0</v>
      </c>
      <c r="D31" s="17">
        <v>2782</v>
      </c>
      <c r="E31" s="37">
        <f>C31/D31*1000</f>
        <v>0</v>
      </c>
      <c r="F31" s="32">
        <v>0</v>
      </c>
      <c r="G31" s="26">
        <v>2400</v>
      </c>
      <c r="H31" s="37">
        <f>F31/G31*1000</f>
        <v>0</v>
      </c>
      <c r="I31" s="32">
        <v>0</v>
      </c>
      <c r="J31" s="26">
        <v>2818</v>
      </c>
      <c r="K31" s="29">
        <f t="shared" ref="K31" si="76">I31/J31*1000</f>
        <v>0</v>
      </c>
      <c r="L31" s="36">
        <f t="shared" si="6"/>
        <v>0</v>
      </c>
      <c r="M31" s="36">
        <f t="shared" si="7"/>
        <v>8000</v>
      </c>
      <c r="N31" s="29">
        <f t="shared" ref="N31" si="77">L31/M31*1000</f>
        <v>0</v>
      </c>
      <c r="O31" s="31">
        <v>0</v>
      </c>
      <c r="P31" s="26">
        <v>2534</v>
      </c>
      <c r="Q31" s="37">
        <f>O31/P31*1000</f>
        <v>0</v>
      </c>
      <c r="R31" s="31">
        <v>0</v>
      </c>
      <c r="S31" s="26">
        <v>2894</v>
      </c>
      <c r="T31" s="37">
        <f>R31/S31*1000</f>
        <v>0</v>
      </c>
      <c r="U31" s="17">
        <v>0</v>
      </c>
      <c r="V31" s="26">
        <v>2683</v>
      </c>
      <c r="W31" s="29">
        <f t="shared" ref="W31" si="78">U31/V31*1000</f>
        <v>0</v>
      </c>
      <c r="X31" s="36">
        <f t="shared" si="36"/>
        <v>0</v>
      </c>
      <c r="Y31" s="36">
        <f t="shared" si="37"/>
        <v>8111</v>
      </c>
      <c r="Z31" s="29">
        <f t="shared" ref="Z31" si="79">X31/Y31*1000</f>
        <v>0</v>
      </c>
      <c r="AA31" s="49">
        <f t="shared" si="15"/>
        <v>0</v>
      </c>
      <c r="AB31" s="49">
        <f t="shared" si="16"/>
        <v>16111</v>
      </c>
      <c r="AC31" s="29">
        <f t="shared" ref="AC31" si="80">AA31/AB31*1000</f>
        <v>0</v>
      </c>
      <c r="AD31" s="32">
        <v>0</v>
      </c>
      <c r="AE31" s="32">
        <v>2848</v>
      </c>
      <c r="AF31" s="37">
        <f>AD31/AE31*1000</f>
        <v>0</v>
      </c>
      <c r="AG31" s="31">
        <v>0</v>
      </c>
      <c r="AH31" s="31">
        <v>2602</v>
      </c>
      <c r="AI31" s="37">
        <f>AG31/AH31*1000</f>
        <v>0</v>
      </c>
      <c r="AJ31" s="31">
        <v>0</v>
      </c>
      <c r="AK31" s="31">
        <v>2522</v>
      </c>
      <c r="AL31" s="29">
        <f t="shared" ref="AL31" si="81">AJ31/AK31*1000</f>
        <v>0</v>
      </c>
      <c r="AM31" s="54">
        <f t="shared" si="0"/>
        <v>0</v>
      </c>
      <c r="AN31" s="54">
        <f t="shared" si="1"/>
        <v>7972</v>
      </c>
      <c r="AO31" s="29">
        <f t="shared" ref="AO31" si="82">AM31/AN31*1000</f>
        <v>0</v>
      </c>
      <c r="AP31" s="33">
        <v>0</v>
      </c>
      <c r="AQ31" s="31">
        <v>2636</v>
      </c>
      <c r="AR31" s="37">
        <f>AP31/AQ31*1000</f>
        <v>0</v>
      </c>
      <c r="AS31" s="31">
        <v>1</v>
      </c>
      <c r="AT31" s="31">
        <v>2291</v>
      </c>
      <c r="AU31" s="37">
        <f>AS31/AT31*1000</f>
        <v>0.43649061545176776</v>
      </c>
      <c r="AV31" s="31">
        <v>0</v>
      </c>
      <c r="AW31" s="31">
        <v>2755</v>
      </c>
      <c r="AX31" s="29">
        <f t="shared" ref="AX31" si="83">AV31/AW31*1000</f>
        <v>0</v>
      </c>
      <c r="AY31" s="54">
        <f t="shared" si="2"/>
        <v>1</v>
      </c>
      <c r="AZ31" s="54">
        <f t="shared" si="2"/>
        <v>7682</v>
      </c>
      <c r="BA31" s="29">
        <f t="shared" ref="BA31" si="84">AY31/AZ31*1000</f>
        <v>0.13017443374121324</v>
      </c>
      <c r="BB31" s="45">
        <f t="shared" si="26"/>
        <v>1</v>
      </c>
      <c r="BC31" s="45">
        <f t="shared" si="27"/>
        <v>15654</v>
      </c>
      <c r="BD31" s="29">
        <f t="shared" ref="BD31" si="85">BB31/BC31*1000</f>
        <v>6.3881436054682508E-2</v>
      </c>
      <c r="BE31" s="50">
        <f t="shared" si="29"/>
        <v>1</v>
      </c>
      <c r="BF31" s="50">
        <f t="shared" si="30"/>
        <v>31765</v>
      </c>
      <c r="BG31" s="29">
        <f t="shared" ref="BG31" si="86">BE31/BF31*1000</f>
        <v>3.1481189988981584E-2</v>
      </c>
    </row>
    <row r="32" spans="1:59" ht="30" customHeight="1" thickBot="1" x14ac:dyDescent="0.3">
      <c r="A32" s="15" t="s">
        <v>43</v>
      </c>
      <c r="B32" s="16" t="s">
        <v>46</v>
      </c>
      <c r="C32" s="17">
        <v>1026</v>
      </c>
      <c r="D32" s="17">
        <v>1035</v>
      </c>
      <c r="E32" s="25">
        <f t="shared" ref="E32:E33" si="87">C32/D32</f>
        <v>0.99130434782608701</v>
      </c>
      <c r="F32" s="17">
        <v>975</v>
      </c>
      <c r="G32" s="17">
        <v>1026</v>
      </c>
      <c r="H32" s="25">
        <f t="shared" ref="H32:H33" si="88">F32/G32</f>
        <v>0.95029239766081874</v>
      </c>
      <c r="I32" s="23">
        <v>708</v>
      </c>
      <c r="J32" s="23">
        <v>776</v>
      </c>
      <c r="K32" s="25">
        <f t="shared" si="65"/>
        <v>0.91237113402061853</v>
      </c>
      <c r="L32" s="36">
        <f t="shared" si="6"/>
        <v>2709</v>
      </c>
      <c r="M32" s="36">
        <f t="shared" si="7"/>
        <v>2837</v>
      </c>
      <c r="N32" s="25">
        <f t="shared" si="66"/>
        <v>0.95488191751850549</v>
      </c>
      <c r="O32" s="17">
        <v>1021</v>
      </c>
      <c r="P32" s="17">
        <v>1036</v>
      </c>
      <c r="Q32" s="25">
        <f t="shared" ref="Q32:Q33" si="89">O32/P32</f>
        <v>0.98552123552123549</v>
      </c>
      <c r="R32" s="17">
        <v>998</v>
      </c>
      <c r="S32" s="17">
        <v>1048</v>
      </c>
      <c r="T32" s="25">
        <f t="shared" ref="T32:T33" si="90">R32/S32</f>
        <v>0.95229007633587781</v>
      </c>
      <c r="U32" s="17">
        <v>963</v>
      </c>
      <c r="V32" s="17">
        <v>1031</v>
      </c>
      <c r="W32" s="25">
        <f t="shared" si="67"/>
        <v>0.93404461687681861</v>
      </c>
      <c r="X32" s="36">
        <f t="shared" si="36"/>
        <v>2982</v>
      </c>
      <c r="Y32" s="36">
        <f t="shared" si="37"/>
        <v>3115</v>
      </c>
      <c r="Z32" s="25">
        <f t="shared" si="68"/>
        <v>0.95730337078651684</v>
      </c>
      <c r="AA32" s="49">
        <f t="shared" si="15"/>
        <v>5691</v>
      </c>
      <c r="AB32" s="49">
        <f t="shared" si="16"/>
        <v>5952</v>
      </c>
      <c r="AC32" s="25">
        <f t="shared" si="69"/>
        <v>0.95614919354838712</v>
      </c>
      <c r="AD32" s="17">
        <v>986</v>
      </c>
      <c r="AE32" s="17">
        <v>1051</v>
      </c>
      <c r="AF32" s="25">
        <f t="shared" ref="AF32:AF33" si="91">AD32/AE32</f>
        <v>0.93815413891531874</v>
      </c>
      <c r="AG32" s="17">
        <v>1023</v>
      </c>
      <c r="AH32" s="17">
        <v>1040</v>
      </c>
      <c r="AI32" s="25">
        <f t="shared" ref="AI32:AI33" si="92">AG32/AH32</f>
        <v>0.9836538461538461</v>
      </c>
      <c r="AJ32" s="17">
        <v>983</v>
      </c>
      <c r="AK32" s="17">
        <v>1051</v>
      </c>
      <c r="AL32" s="25">
        <f t="shared" si="70"/>
        <v>0.93529971455756422</v>
      </c>
      <c r="AM32" s="54">
        <f t="shared" si="0"/>
        <v>2992</v>
      </c>
      <c r="AN32" s="54">
        <f t="shared" si="1"/>
        <v>3142</v>
      </c>
      <c r="AO32" s="25">
        <f t="shared" si="71"/>
        <v>0.95225970719287079</v>
      </c>
      <c r="AP32" s="17">
        <v>618</v>
      </c>
      <c r="AQ32" s="17">
        <v>660</v>
      </c>
      <c r="AR32" s="25">
        <f t="shared" ref="AR32:AR33" si="93">AP32/AQ32</f>
        <v>0.9363636363636364</v>
      </c>
      <c r="AS32" s="17">
        <v>978</v>
      </c>
      <c r="AT32" s="17">
        <v>1045</v>
      </c>
      <c r="AU32" s="25">
        <f t="shared" ref="AU32:AU33" si="94">AS32/AT32</f>
        <v>0.93588516746411488</v>
      </c>
      <c r="AV32" s="17">
        <v>1009</v>
      </c>
      <c r="AW32" s="17">
        <v>1020</v>
      </c>
      <c r="AX32" s="25">
        <f t="shared" si="72"/>
        <v>0.98921568627450984</v>
      </c>
      <c r="AY32" s="54">
        <f>SUM(AP32,AS32,AV32)</f>
        <v>2605</v>
      </c>
      <c r="AZ32" s="54">
        <f t="shared" si="2"/>
        <v>2725</v>
      </c>
      <c r="BA32" s="25">
        <f t="shared" si="73"/>
        <v>0.95596330275229358</v>
      </c>
      <c r="BB32" s="45">
        <f t="shared" si="26"/>
        <v>5597</v>
      </c>
      <c r="BC32" s="45">
        <f t="shared" si="27"/>
        <v>5867</v>
      </c>
      <c r="BD32" s="25">
        <f t="shared" si="74"/>
        <v>0.95397988750639173</v>
      </c>
      <c r="BE32" s="50">
        <f t="shared" si="29"/>
        <v>11288</v>
      </c>
      <c r="BF32" s="50">
        <f t="shared" si="30"/>
        <v>11819</v>
      </c>
      <c r="BG32" s="25">
        <f t="shared" si="75"/>
        <v>0.95507234114561301</v>
      </c>
    </row>
    <row r="33" spans="1:59" ht="30" customHeight="1" thickBot="1" x14ac:dyDescent="0.3">
      <c r="A33" s="24" t="s">
        <v>44</v>
      </c>
      <c r="B33" s="16" t="s">
        <v>46</v>
      </c>
      <c r="C33" s="23">
        <v>1042</v>
      </c>
      <c r="D33" s="23">
        <v>1042</v>
      </c>
      <c r="E33" s="25">
        <f t="shared" si="87"/>
        <v>1</v>
      </c>
      <c r="F33" s="23">
        <v>1038</v>
      </c>
      <c r="G33" s="23">
        <v>1038</v>
      </c>
      <c r="H33" s="25">
        <f t="shared" si="88"/>
        <v>1</v>
      </c>
      <c r="I33" s="23">
        <v>815</v>
      </c>
      <c r="J33" s="23">
        <v>835</v>
      </c>
      <c r="K33" s="25">
        <f t="shared" si="65"/>
        <v>0.9760479041916168</v>
      </c>
      <c r="L33" s="36">
        <f t="shared" si="6"/>
        <v>2895</v>
      </c>
      <c r="M33" s="36">
        <f t="shared" si="7"/>
        <v>2915</v>
      </c>
      <c r="N33" s="25">
        <f t="shared" si="66"/>
        <v>0.99313893653516294</v>
      </c>
      <c r="O33" s="23">
        <v>1036</v>
      </c>
      <c r="P33" s="34">
        <v>1036</v>
      </c>
      <c r="Q33" s="25">
        <f t="shared" si="89"/>
        <v>1</v>
      </c>
      <c r="R33" s="35">
        <v>1008</v>
      </c>
      <c r="S33" s="34">
        <v>1048</v>
      </c>
      <c r="T33" s="25">
        <f t="shared" si="90"/>
        <v>0.96183206106870234</v>
      </c>
      <c r="U33" s="34">
        <v>1031</v>
      </c>
      <c r="V33" s="34">
        <v>1031</v>
      </c>
      <c r="W33" s="25">
        <f t="shared" si="67"/>
        <v>1</v>
      </c>
      <c r="X33" s="36">
        <f t="shared" si="36"/>
        <v>3075</v>
      </c>
      <c r="Y33" s="36">
        <f t="shared" si="37"/>
        <v>3115</v>
      </c>
      <c r="Z33" s="25">
        <f t="shared" si="68"/>
        <v>0.9871589085072231</v>
      </c>
      <c r="AA33" s="49">
        <f t="shared" si="15"/>
        <v>5970</v>
      </c>
      <c r="AB33" s="49">
        <f t="shared" si="16"/>
        <v>6030</v>
      </c>
      <c r="AC33" s="25">
        <f t="shared" si="69"/>
        <v>0.99004975124378114</v>
      </c>
      <c r="AD33" s="17">
        <v>1051</v>
      </c>
      <c r="AE33" s="17">
        <v>1051</v>
      </c>
      <c r="AF33" s="25">
        <f t="shared" si="91"/>
        <v>1</v>
      </c>
      <c r="AG33" s="17">
        <v>1040</v>
      </c>
      <c r="AH33" s="17">
        <v>1040</v>
      </c>
      <c r="AI33" s="25">
        <f t="shared" si="92"/>
        <v>1</v>
      </c>
      <c r="AJ33" s="17">
        <v>1051</v>
      </c>
      <c r="AK33" s="17">
        <v>1051</v>
      </c>
      <c r="AL33" s="25">
        <f t="shared" si="70"/>
        <v>1</v>
      </c>
      <c r="AM33" s="54">
        <f t="shared" si="0"/>
        <v>3142</v>
      </c>
      <c r="AN33" s="54">
        <f t="shared" si="1"/>
        <v>3142</v>
      </c>
      <c r="AO33" s="25">
        <f t="shared" si="71"/>
        <v>1</v>
      </c>
      <c r="AP33" s="35">
        <v>649</v>
      </c>
      <c r="AQ33" s="35">
        <v>660</v>
      </c>
      <c r="AR33" s="25">
        <f t="shared" si="93"/>
        <v>0.98333333333333328</v>
      </c>
      <c r="AS33" s="35">
        <v>1030</v>
      </c>
      <c r="AT33" s="35">
        <v>1045</v>
      </c>
      <c r="AU33" s="25">
        <f t="shared" si="94"/>
        <v>0.9856459330143541</v>
      </c>
      <c r="AV33" s="35">
        <v>1021</v>
      </c>
      <c r="AW33" s="35">
        <v>1021</v>
      </c>
      <c r="AX33" s="25">
        <f t="shared" si="72"/>
        <v>1</v>
      </c>
      <c r="AY33" s="54">
        <f>SUM(AP33,AS33,AV33)</f>
        <v>2700</v>
      </c>
      <c r="AZ33" s="54">
        <f>SUM(AQ33,AT33,AW33)</f>
        <v>2726</v>
      </c>
      <c r="BA33" s="25">
        <f t="shared" si="73"/>
        <v>0.99046221570066029</v>
      </c>
      <c r="BB33" s="45">
        <f t="shared" si="26"/>
        <v>5842</v>
      </c>
      <c r="BC33" s="45">
        <f t="shared" si="27"/>
        <v>5868</v>
      </c>
      <c r="BD33" s="25">
        <f t="shared" si="74"/>
        <v>0.99556918882072254</v>
      </c>
      <c r="BE33" s="50">
        <f t="shared" si="29"/>
        <v>11812</v>
      </c>
      <c r="BF33" s="50">
        <f t="shared" si="30"/>
        <v>11898</v>
      </c>
      <c r="BG33" s="25">
        <f t="shared" si="75"/>
        <v>0.99277189443603964</v>
      </c>
    </row>
    <row r="34" spans="1:59" ht="30" hidden="1" customHeight="1" thickBot="1" x14ac:dyDescent="0.3">
      <c r="A34" s="1" t="s">
        <v>45</v>
      </c>
      <c r="B34" s="2" t="s">
        <v>22</v>
      </c>
      <c r="C34" s="5"/>
      <c r="D34" s="5"/>
      <c r="E34" s="6" t="e">
        <f>C34/D34</f>
        <v>#DIV/0!</v>
      </c>
      <c r="F34" s="5"/>
      <c r="G34" s="5"/>
      <c r="H34" s="6" t="e">
        <f>F34/G34</f>
        <v>#DIV/0!</v>
      </c>
      <c r="I34" s="4"/>
      <c r="J34" s="4"/>
      <c r="K34" s="6" t="e">
        <f>I34/J34</f>
        <v>#DIV/0!</v>
      </c>
      <c r="L34" s="52"/>
      <c r="M34" s="52"/>
      <c r="N34" s="6" t="e">
        <f>L34/M34</f>
        <v>#DIV/0!</v>
      </c>
      <c r="O34" s="5"/>
      <c r="P34" s="5"/>
      <c r="Q34" s="6" t="e">
        <f>O34/P34</f>
        <v>#DIV/0!</v>
      </c>
      <c r="R34" s="5"/>
      <c r="S34" s="5"/>
      <c r="T34" s="6" t="e">
        <f>R34/S34</f>
        <v>#DIV/0!</v>
      </c>
      <c r="U34" s="5"/>
      <c r="V34" s="5"/>
      <c r="W34" s="6" t="e">
        <f>U34/V34</f>
        <v>#DIV/0!</v>
      </c>
      <c r="X34" s="52"/>
      <c r="Y34" s="52"/>
      <c r="Z34" s="6" t="e">
        <f>X34/Y34</f>
        <v>#DIV/0!</v>
      </c>
      <c r="AA34" s="6"/>
      <c r="AB34" s="6"/>
      <c r="AC34" s="6"/>
      <c r="AD34" s="5"/>
      <c r="AE34" s="5"/>
      <c r="AF34" s="6" t="e">
        <f>AD34/AE34</f>
        <v>#DIV/0!</v>
      </c>
      <c r="AG34" s="5"/>
      <c r="AH34" s="5"/>
      <c r="AI34" s="6" t="e">
        <f>AG34/AH34</f>
        <v>#DIV/0!</v>
      </c>
      <c r="AJ34" s="5"/>
      <c r="AK34" s="5"/>
      <c r="AL34" s="6" t="e">
        <f>AJ34/AK34</f>
        <v>#DIV/0!</v>
      </c>
      <c r="AM34" s="52"/>
      <c r="AN34" s="52"/>
      <c r="AO34" s="6" t="e">
        <f>AM34/AN34</f>
        <v>#DIV/0!</v>
      </c>
      <c r="AP34" s="5"/>
      <c r="AQ34" s="5"/>
      <c r="AR34" s="6"/>
      <c r="AS34" s="5"/>
      <c r="AT34" s="5"/>
      <c r="AU34" s="6" t="e">
        <f>AS34/AT34</f>
        <v>#DIV/0!</v>
      </c>
      <c r="AV34" s="5"/>
      <c r="AW34" s="5"/>
      <c r="AX34" s="6" t="e">
        <f>AV34/AW34</f>
        <v>#DIV/0!</v>
      </c>
      <c r="AY34" s="52"/>
      <c r="AZ34" s="52"/>
      <c r="BA34" s="6" t="e">
        <f>AY34/AZ34</f>
        <v>#DIV/0!</v>
      </c>
      <c r="BB34" s="6"/>
      <c r="BC34" s="6"/>
      <c r="BD34" s="3" t="e">
        <f t="shared" ref="BD34" si="95">BB34/BC34</f>
        <v>#DIV/0!</v>
      </c>
      <c r="BE34" s="10">
        <f t="shared" si="29"/>
        <v>0</v>
      </c>
      <c r="BF34" s="10">
        <f t="shared" si="30"/>
        <v>0</v>
      </c>
      <c r="BG34" s="6" t="e">
        <f>BE34/BF34</f>
        <v>#DIV/0!</v>
      </c>
    </row>
  </sheetData>
  <protectedRanges>
    <protectedRange password="D10F" sqref="I22" name="Rango2_1_1_1"/>
    <protectedRange password="D10F" sqref="J22" name="Rango2_2_2_1"/>
    <protectedRange password="D10F" sqref="I21" name="Rango2_1_1_2_1"/>
    <protectedRange password="D10F" sqref="J21" name="Rango2_2_2_2_1"/>
  </protectedRanges>
  <mergeCells count="22">
    <mergeCell ref="BB8:BD8"/>
    <mergeCell ref="O8:Q8"/>
    <mergeCell ref="R8:T8"/>
    <mergeCell ref="U8:W8"/>
    <mergeCell ref="X8:Z8"/>
    <mergeCell ref="AA8:AC8"/>
    <mergeCell ref="A1:BG6"/>
    <mergeCell ref="BE8:BG8"/>
    <mergeCell ref="AJ8:AL8"/>
    <mergeCell ref="AM8:AO8"/>
    <mergeCell ref="AP8:AR8"/>
    <mergeCell ref="AS8:AU8"/>
    <mergeCell ref="AV8:AX8"/>
    <mergeCell ref="AY8:BA8"/>
    <mergeCell ref="AG8:AI8"/>
    <mergeCell ref="A8:A9"/>
    <mergeCell ref="B8:B9"/>
    <mergeCell ref="C8:E8"/>
    <mergeCell ref="F8:H8"/>
    <mergeCell ref="I8:K8"/>
    <mergeCell ref="AD8:AF8"/>
    <mergeCell ref="L8:N8"/>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C0DD9-8352-4B23-947E-8CA821D8697B}">
  <dimension ref="A1:J51"/>
  <sheetViews>
    <sheetView showGridLines="0" zoomScaleNormal="100" workbookViewId="0">
      <pane ySplit="2" topLeftCell="A3" activePane="bottomLeft" state="frozen"/>
      <selection pane="bottomLeft" activeCell="A3" sqref="A3:XFD3"/>
    </sheetView>
  </sheetViews>
  <sheetFormatPr baseColWidth="10" defaultRowHeight="15" x14ac:dyDescent="0.25"/>
  <cols>
    <col min="1" max="1" width="68.85546875" style="65" customWidth="1"/>
    <col min="2" max="8" width="12.140625" style="56" customWidth="1"/>
    <col min="9" max="9" width="2.5703125" style="56" customWidth="1"/>
    <col min="10" max="16384" width="11.42578125" style="7"/>
  </cols>
  <sheetData>
    <row r="1" spans="1:9" ht="21" x14ac:dyDescent="0.25">
      <c r="A1" s="101" t="s">
        <v>56</v>
      </c>
      <c r="B1" s="103" t="s">
        <v>57</v>
      </c>
      <c r="C1" s="103"/>
      <c r="D1" s="103"/>
      <c r="E1" s="103"/>
      <c r="F1" s="103"/>
      <c r="G1" s="103"/>
      <c r="H1" s="103"/>
      <c r="I1" s="55"/>
    </row>
    <row r="2" spans="1:9" ht="26.25" thickBot="1" x14ac:dyDescent="0.3">
      <c r="A2" s="102"/>
      <c r="B2" s="67" t="s">
        <v>58</v>
      </c>
      <c r="C2" s="67" t="s">
        <v>59</v>
      </c>
      <c r="D2" s="67" t="s">
        <v>60</v>
      </c>
      <c r="E2" s="67" t="s">
        <v>61</v>
      </c>
      <c r="F2" s="67" t="s">
        <v>62</v>
      </c>
      <c r="G2" s="67" t="s">
        <v>63</v>
      </c>
      <c r="H2" s="67" t="s">
        <v>64</v>
      </c>
      <c r="I2" s="57"/>
    </row>
    <row r="3" spans="1:9" x14ac:dyDescent="0.25">
      <c r="A3" s="69" t="s">
        <v>65</v>
      </c>
      <c r="B3" s="70">
        <v>3</v>
      </c>
      <c r="C3" s="70">
        <v>0</v>
      </c>
      <c r="D3" s="70">
        <v>6942</v>
      </c>
      <c r="E3" s="70">
        <v>2557</v>
      </c>
      <c r="F3" s="70">
        <v>19</v>
      </c>
      <c r="G3" s="70">
        <v>221</v>
      </c>
      <c r="H3" s="71">
        <v>9742</v>
      </c>
      <c r="I3" s="58"/>
    </row>
    <row r="4" spans="1:9" x14ac:dyDescent="0.25">
      <c r="A4" s="72" t="s">
        <v>66</v>
      </c>
      <c r="B4" s="66">
        <v>4</v>
      </c>
      <c r="C4" s="66">
        <v>0</v>
      </c>
      <c r="D4" s="66">
        <v>760</v>
      </c>
      <c r="E4" s="66">
        <v>135</v>
      </c>
      <c r="F4" s="66">
        <v>0</v>
      </c>
      <c r="G4" s="66">
        <v>13</v>
      </c>
      <c r="H4" s="73">
        <v>912</v>
      </c>
      <c r="I4" s="58"/>
    </row>
    <row r="5" spans="1:9" ht="30" x14ac:dyDescent="0.25">
      <c r="A5" s="72" t="s">
        <v>67</v>
      </c>
      <c r="B5" s="66">
        <v>6</v>
      </c>
      <c r="C5" s="66">
        <v>0</v>
      </c>
      <c r="D5" s="66">
        <v>6866</v>
      </c>
      <c r="E5" s="66">
        <v>1342</v>
      </c>
      <c r="F5" s="66">
        <v>0</v>
      </c>
      <c r="G5" s="66">
        <v>121</v>
      </c>
      <c r="H5" s="73">
        <v>8335</v>
      </c>
      <c r="I5" s="59"/>
    </row>
    <row r="6" spans="1:9" ht="15.75" thickBot="1" x14ac:dyDescent="0.3">
      <c r="A6" s="74" t="s">
        <v>68</v>
      </c>
      <c r="B6" s="75">
        <v>0</v>
      </c>
      <c r="C6" s="75">
        <v>0</v>
      </c>
      <c r="D6" s="75">
        <v>4031</v>
      </c>
      <c r="E6" s="75">
        <v>802</v>
      </c>
      <c r="F6" s="75">
        <v>0</v>
      </c>
      <c r="G6" s="75">
        <v>148</v>
      </c>
      <c r="H6" s="76">
        <v>4981</v>
      </c>
      <c r="I6" s="58"/>
    </row>
    <row r="7" spans="1:9" x14ac:dyDescent="0.25">
      <c r="A7" s="69" t="s">
        <v>69</v>
      </c>
      <c r="B7" s="70">
        <v>96</v>
      </c>
      <c r="C7" s="70">
        <v>0</v>
      </c>
      <c r="D7" s="70">
        <v>38968</v>
      </c>
      <c r="E7" s="70">
        <v>9296</v>
      </c>
      <c r="F7" s="70">
        <v>0</v>
      </c>
      <c r="G7" s="70">
        <v>2540</v>
      </c>
      <c r="H7" s="71">
        <v>50900</v>
      </c>
      <c r="I7" s="58"/>
    </row>
    <row r="8" spans="1:9" x14ac:dyDescent="0.25">
      <c r="A8" s="72" t="s">
        <v>70</v>
      </c>
      <c r="B8" s="66">
        <v>60</v>
      </c>
      <c r="C8" s="66">
        <v>0</v>
      </c>
      <c r="D8" s="66">
        <v>14958</v>
      </c>
      <c r="E8" s="66">
        <v>8459</v>
      </c>
      <c r="F8" s="66">
        <v>2</v>
      </c>
      <c r="G8" s="66">
        <v>2734</v>
      </c>
      <c r="H8" s="73">
        <v>26213</v>
      </c>
      <c r="I8" s="58"/>
    </row>
    <row r="9" spans="1:9" x14ac:dyDescent="0.25">
      <c r="A9" s="72" t="s">
        <v>71</v>
      </c>
      <c r="B9" s="66">
        <v>5</v>
      </c>
      <c r="C9" s="66">
        <v>0</v>
      </c>
      <c r="D9" s="66">
        <v>46222</v>
      </c>
      <c r="E9" s="66">
        <v>10295</v>
      </c>
      <c r="F9" s="66">
        <v>12</v>
      </c>
      <c r="G9" s="66">
        <v>4124</v>
      </c>
      <c r="H9" s="73">
        <v>60658</v>
      </c>
      <c r="I9" s="58"/>
    </row>
    <row r="10" spans="1:9" x14ac:dyDescent="0.25">
      <c r="A10" s="72" t="s">
        <v>72</v>
      </c>
      <c r="B10" s="66">
        <v>1</v>
      </c>
      <c r="C10" s="66">
        <v>0</v>
      </c>
      <c r="D10" s="66">
        <v>2590</v>
      </c>
      <c r="E10" s="66">
        <v>1071</v>
      </c>
      <c r="F10" s="66">
        <v>9</v>
      </c>
      <c r="G10" s="66">
        <v>422</v>
      </c>
      <c r="H10" s="73">
        <v>4093</v>
      </c>
      <c r="I10" s="58"/>
    </row>
    <row r="11" spans="1:9" ht="45.75" thickBot="1" x14ac:dyDescent="0.3">
      <c r="A11" s="74" t="s">
        <v>73</v>
      </c>
      <c r="B11" s="75">
        <v>0</v>
      </c>
      <c r="C11" s="75">
        <v>0</v>
      </c>
      <c r="D11" s="75">
        <v>7402</v>
      </c>
      <c r="E11" s="75">
        <v>1922</v>
      </c>
      <c r="F11" s="75">
        <v>4</v>
      </c>
      <c r="G11" s="75">
        <v>570</v>
      </c>
      <c r="H11" s="76">
        <v>9898</v>
      </c>
      <c r="I11" s="58"/>
    </row>
    <row r="12" spans="1:9" x14ac:dyDescent="0.25">
      <c r="A12" s="69" t="s">
        <v>74</v>
      </c>
      <c r="B12" s="70">
        <v>1</v>
      </c>
      <c r="C12" s="70">
        <v>0</v>
      </c>
      <c r="D12" s="70">
        <v>5191</v>
      </c>
      <c r="E12" s="70">
        <v>1150</v>
      </c>
      <c r="F12" s="70">
        <v>0</v>
      </c>
      <c r="G12" s="70">
        <v>214</v>
      </c>
      <c r="H12" s="71">
        <v>6556</v>
      </c>
      <c r="I12" s="58"/>
    </row>
    <row r="13" spans="1:9" x14ac:dyDescent="0.25">
      <c r="A13" s="72" t="s">
        <v>75</v>
      </c>
      <c r="B13" s="66">
        <v>0</v>
      </c>
      <c r="C13" s="66">
        <v>0</v>
      </c>
      <c r="D13" s="66">
        <v>577</v>
      </c>
      <c r="E13" s="66">
        <v>219</v>
      </c>
      <c r="F13" s="66">
        <v>0</v>
      </c>
      <c r="G13" s="66">
        <v>0</v>
      </c>
      <c r="H13" s="73">
        <v>796</v>
      </c>
      <c r="I13" s="58"/>
    </row>
    <row r="14" spans="1:9" x14ac:dyDescent="0.25">
      <c r="A14" s="72" t="s">
        <v>76</v>
      </c>
      <c r="B14" s="66">
        <v>0</v>
      </c>
      <c r="C14" s="66">
        <v>0</v>
      </c>
      <c r="D14" s="66">
        <v>10292</v>
      </c>
      <c r="E14" s="66">
        <v>2096</v>
      </c>
      <c r="F14" s="66">
        <v>143</v>
      </c>
      <c r="G14" s="66">
        <v>951</v>
      </c>
      <c r="H14" s="73">
        <v>13482</v>
      </c>
      <c r="I14" s="58"/>
    </row>
    <row r="15" spans="1:9" x14ac:dyDescent="0.25">
      <c r="A15" s="72" t="s">
        <v>77</v>
      </c>
      <c r="B15" s="66">
        <v>0</v>
      </c>
      <c r="C15" s="66">
        <v>0</v>
      </c>
      <c r="D15" s="66">
        <v>3798</v>
      </c>
      <c r="E15" s="66">
        <v>912</v>
      </c>
      <c r="F15" s="66">
        <v>0</v>
      </c>
      <c r="G15" s="66">
        <v>79</v>
      </c>
      <c r="H15" s="73">
        <v>4789</v>
      </c>
      <c r="I15" s="58"/>
    </row>
    <row r="16" spans="1:9" x14ac:dyDescent="0.25">
      <c r="A16" s="72" t="s">
        <v>78</v>
      </c>
      <c r="B16" s="66">
        <v>7</v>
      </c>
      <c r="C16" s="66">
        <v>0</v>
      </c>
      <c r="D16" s="66">
        <v>6189</v>
      </c>
      <c r="E16" s="66">
        <v>1612</v>
      </c>
      <c r="F16" s="66">
        <v>0</v>
      </c>
      <c r="G16" s="66">
        <v>1301</v>
      </c>
      <c r="H16" s="73">
        <v>9109</v>
      </c>
      <c r="I16" s="58"/>
    </row>
    <row r="17" spans="1:9" ht="15.75" thickBot="1" x14ac:dyDescent="0.3">
      <c r="A17" s="74" t="s">
        <v>79</v>
      </c>
      <c r="B17" s="75">
        <v>1</v>
      </c>
      <c r="C17" s="75">
        <v>0</v>
      </c>
      <c r="D17" s="75">
        <v>909</v>
      </c>
      <c r="E17" s="75">
        <v>173</v>
      </c>
      <c r="F17" s="75">
        <v>0</v>
      </c>
      <c r="G17" s="75">
        <v>512</v>
      </c>
      <c r="H17" s="76">
        <v>1595</v>
      </c>
      <c r="I17" s="58"/>
    </row>
    <row r="18" spans="1:9" x14ac:dyDescent="0.25">
      <c r="A18" s="69" t="s">
        <v>80</v>
      </c>
      <c r="B18" s="70">
        <v>0</v>
      </c>
      <c r="C18" s="70">
        <v>0</v>
      </c>
      <c r="D18" s="70">
        <v>291</v>
      </c>
      <c r="E18" s="70">
        <v>84</v>
      </c>
      <c r="F18" s="70">
        <v>8</v>
      </c>
      <c r="G18" s="70">
        <v>7</v>
      </c>
      <c r="H18" s="71">
        <v>390</v>
      </c>
      <c r="I18" s="58"/>
    </row>
    <row r="19" spans="1:9" ht="15.75" thickBot="1" x14ac:dyDescent="0.3">
      <c r="A19" s="74" t="s">
        <v>81</v>
      </c>
      <c r="B19" s="75">
        <v>0</v>
      </c>
      <c r="C19" s="75">
        <v>0</v>
      </c>
      <c r="D19" s="75">
        <v>258</v>
      </c>
      <c r="E19" s="75">
        <v>79</v>
      </c>
      <c r="F19" s="75">
        <v>2</v>
      </c>
      <c r="G19" s="75">
        <v>2</v>
      </c>
      <c r="H19" s="76">
        <v>341</v>
      </c>
      <c r="I19" s="58"/>
    </row>
    <row r="20" spans="1:9" x14ac:dyDescent="0.25">
      <c r="A20" s="69" t="s">
        <v>82</v>
      </c>
      <c r="B20" s="70">
        <v>4</v>
      </c>
      <c r="C20" s="70">
        <v>0</v>
      </c>
      <c r="D20" s="70">
        <v>6737</v>
      </c>
      <c r="E20" s="70">
        <v>2103</v>
      </c>
      <c r="F20" s="70">
        <v>21</v>
      </c>
      <c r="G20" s="70">
        <v>890</v>
      </c>
      <c r="H20" s="71">
        <v>9755</v>
      </c>
      <c r="I20" s="58"/>
    </row>
    <row r="21" spans="1:9" x14ac:dyDescent="0.25">
      <c r="A21" s="72" t="s">
        <v>83</v>
      </c>
      <c r="B21" s="66">
        <v>2</v>
      </c>
      <c r="C21" s="66">
        <v>0</v>
      </c>
      <c r="D21" s="66">
        <v>743</v>
      </c>
      <c r="E21" s="66">
        <v>245</v>
      </c>
      <c r="F21" s="66">
        <v>11</v>
      </c>
      <c r="G21" s="66">
        <v>15</v>
      </c>
      <c r="H21" s="73">
        <v>1016</v>
      </c>
      <c r="I21" s="58"/>
    </row>
    <row r="22" spans="1:9" ht="30" x14ac:dyDescent="0.25">
      <c r="A22" s="72" t="s">
        <v>84</v>
      </c>
      <c r="B22" s="66">
        <v>0</v>
      </c>
      <c r="C22" s="66">
        <v>0</v>
      </c>
      <c r="D22" s="66">
        <v>1576</v>
      </c>
      <c r="E22" s="66">
        <v>498</v>
      </c>
      <c r="F22" s="66">
        <v>1</v>
      </c>
      <c r="G22" s="66">
        <v>536</v>
      </c>
      <c r="H22" s="73">
        <v>2611</v>
      </c>
      <c r="I22" s="58"/>
    </row>
    <row r="23" spans="1:9" ht="30.75" thickBot="1" x14ac:dyDescent="0.3">
      <c r="A23" s="74" t="s">
        <v>85</v>
      </c>
      <c r="B23" s="75">
        <v>2</v>
      </c>
      <c r="C23" s="75">
        <v>0</v>
      </c>
      <c r="D23" s="75">
        <v>4418</v>
      </c>
      <c r="E23" s="75">
        <v>1360</v>
      </c>
      <c r="F23" s="75">
        <v>9</v>
      </c>
      <c r="G23" s="75">
        <v>339</v>
      </c>
      <c r="H23" s="76">
        <v>6128</v>
      </c>
      <c r="I23" s="58"/>
    </row>
    <row r="24" spans="1:9" ht="15.75" thickBot="1" x14ac:dyDescent="0.3">
      <c r="A24" s="90" t="s">
        <v>86</v>
      </c>
      <c r="B24" s="91"/>
      <c r="C24" s="91"/>
      <c r="D24" s="91"/>
      <c r="E24" s="91"/>
      <c r="F24" s="91"/>
      <c r="G24" s="91"/>
      <c r="H24" s="92"/>
      <c r="I24" s="60"/>
    </row>
    <row r="25" spans="1:9" ht="15.75" thickBot="1" x14ac:dyDescent="0.3">
      <c r="A25" s="77" t="s">
        <v>87</v>
      </c>
      <c r="B25" s="78">
        <v>3</v>
      </c>
      <c r="C25" s="78">
        <v>0</v>
      </c>
      <c r="D25" s="78">
        <v>2006</v>
      </c>
      <c r="E25" s="78">
        <v>999</v>
      </c>
      <c r="F25" s="78">
        <v>0</v>
      </c>
      <c r="G25" s="78">
        <v>628</v>
      </c>
      <c r="H25" s="79">
        <v>3636</v>
      </c>
      <c r="I25" s="58"/>
    </row>
    <row r="26" spans="1:9" x14ac:dyDescent="0.25">
      <c r="A26" s="93" t="s">
        <v>88</v>
      </c>
      <c r="B26" s="94"/>
      <c r="C26" s="94"/>
      <c r="D26" s="94"/>
      <c r="E26" s="94"/>
      <c r="F26" s="94"/>
      <c r="G26" s="94"/>
      <c r="H26" s="95"/>
      <c r="I26" s="60"/>
    </row>
    <row r="27" spans="1:9" ht="15.75" thickBot="1" x14ac:dyDescent="0.3">
      <c r="A27" s="96" t="s">
        <v>89</v>
      </c>
      <c r="B27" s="97"/>
      <c r="C27" s="97"/>
      <c r="D27" s="97"/>
      <c r="E27" s="97"/>
      <c r="F27" s="97"/>
      <c r="G27" s="97"/>
      <c r="H27" s="98"/>
      <c r="I27" s="60"/>
    </row>
    <row r="28" spans="1:9" x14ac:dyDescent="0.25">
      <c r="A28" s="87" t="s">
        <v>90</v>
      </c>
      <c r="B28" s="68">
        <v>12</v>
      </c>
      <c r="C28" s="68">
        <v>0</v>
      </c>
      <c r="D28" s="68">
        <v>22313</v>
      </c>
      <c r="E28" s="68">
        <v>5952</v>
      </c>
      <c r="F28" s="68">
        <v>91</v>
      </c>
      <c r="G28" s="68">
        <v>3399</v>
      </c>
      <c r="H28" s="88">
        <v>31767</v>
      </c>
      <c r="I28" s="58"/>
    </row>
    <row r="29" spans="1:9" ht="30" x14ac:dyDescent="0.25">
      <c r="A29" s="72" t="s">
        <v>91</v>
      </c>
      <c r="B29" s="66">
        <v>5</v>
      </c>
      <c r="C29" s="66">
        <v>0</v>
      </c>
      <c r="D29" s="66">
        <v>1376</v>
      </c>
      <c r="E29" s="66">
        <v>419</v>
      </c>
      <c r="F29" s="66">
        <v>24</v>
      </c>
      <c r="G29" s="66">
        <v>28</v>
      </c>
      <c r="H29" s="73">
        <v>1852</v>
      </c>
      <c r="I29" s="58"/>
    </row>
    <row r="30" spans="1:9" ht="30" x14ac:dyDescent="0.25">
      <c r="A30" s="72" t="s">
        <v>92</v>
      </c>
      <c r="B30" s="66">
        <v>0</v>
      </c>
      <c r="C30" s="66">
        <v>0</v>
      </c>
      <c r="D30" s="66">
        <v>4683</v>
      </c>
      <c r="E30" s="66">
        <v>1304</v>
      </c>
      <c r="F30" s="66">
        <v>3</v>
      </c>
      <c r="G30" s="66">
        <v>2303</v>
      </c>
      <c r="H30" s="73">
        <v>8293</v>
      </c>
      <c r="I30" s="58"/>
    </row>
    <row r="31" spans="1:9" ht="30.75" thickBot="1" x14ac:dyDescent="0.3">
      <c r="A31" s="81" t="s">
        <v>93</v>
      </c>
      <c r="B31" s="80">
        <v>7</v>
      </c>
      <c r="C31" s="80">
        <v>0</v>
      </c>
      <c r="D31" s="80">
        <v>16254</v>
      </c>
      <c r="E31" s="80">
        <v>4229</v>
      </c>
      <c r="F31" s="80">
        <v>64</v>
      </c>
      <c r="G31" s="80">
        <v>1068</v>
      </c>
      <c r="H31" s="82">
        <v>21622</v>
      </c>
      <c r="I31" s="58"/>
    </row>
    <row r="32" spans="1:9" x14ac:dyDescent="0.25">
      <c r="A32" s="93" t="s">
        <v>94</v>
      </c>
      <c r="B32" s="94"/>
      <c r="C32" s="94"/>
      <c r="D32" s="94"/>
      <c r="E32" s="94"/>
      <c r="F32" s="94"/>
      <c r="G32" s="94"/>
      <c r="H32" s="95"/>
      <c r="I32" s="60"/>
    </row>
    <row r="33" spans="1:10" x14ac:dyDescent="0.25">
      <c r="A33" s="99" t="s">
        <v>95</v>
      </c>
      <c r="B33" s="89"/>
      <c r="C33" s="89"/>
      <c r="D33" s="89"/>
      <c r="E33" s="89"/>
      <c r="F33" s="89"/>
      <c r="G33" s="89"/>
      <c r="H33" s="100"/>
      <c r="I33" s="60"/>
    </row>
    <row r="34" spans="1:10" ht="15.75" thickBot="1" x14ac:dyDescent="0.3">
      <c r="A34" s="96" t="s">
        <v>96</v>
      </c>
      <c r="B34" s="97"/>
      <c r="C34" s="97"/>
      <c r="D34" s="97"/>
      <c r="E34" s="97"/>
      <c r="F34" s="97"/>
      <c r="G34" s="97"/>
      <c r="H34" s="98"/>
      <c r="I34" s="60"/>
    </row>
    <row r="35" spans="1:10" x14ac:dyDescent="0.25">
      <c r="A35" s="87" t="s">
        <v>97</v>
      </c>
      <c r="B35" s="58"/>
      <c r="C35" s="58"/>
      <c r="D35" s="58"/>
      <c r="E35" s="58"/>
      <c r="F35" s="58"/>
      <c r="G35" s="58"/>
      <c r="H35" s="88">
        <v>32248</v>
      </c>
      <c r="I35" s="58"/>
    </row>
    <row r="36" spans="1:10" ht="15.75" thickBot="1" x14ac:dyDescent="0.3">
      <c r="A36" s="74" t="s">
        <v>98</v>
      </c>
      <c r="B36" s="85"/>
      <c r="C36" s="85"/>
      <c r="D36" s="85"/>
      <c r="E36" s="85"/>
      <c r="F36" s="85"/>
      <c r="G36" s="85"/>
      <c r="H36" s="76">
        <v>38330</v>
      </c>
      <c r="I36" s="58"/>
    </row>
    <row r="37" spans="1:10" x14ac:dyDescent="0.25">
      <c r="A37" s="87" t="s">
        <v>99</v>
      </c>
      <c r="B37" s="68">
        <v>1</v>
      </c>
      <c r="C37" s="68">
        <v>0</v>
      </c>
      <c r="D37" s="68">
        <v>9255</v>
      </c>
      <c r="E37" s="68">
        <v>2865</v>
      </c>
      <c r="F37" s="68">
        <v>8</v>
      </c>
      <c r="G37" s="68">
        <v>1891</v>
      </c>
      <c r="H37" s="88">
        <v>14020</v>
      </c>
      <c r="I37" s="58"/>
    </row>
    <row r="38" spans="1:10" x14ac:dyDescent="0.25">
      <c r="A38" s="72" t="s">
        <v>100</v>
      </c>
      <c r="B38" s="66">
        <v>0</v>
      </c>
      <c r="C38" s="66">
        <v>0</v>
      </c>
      <c r="D38" s="66">
        <v>3262</v>
      </c>
      <c r="E38" s="66">
        <v>1040</v>
      </c>
      <c r="F38" s="66">
        <v>0</v>
      </c>
      <c r="G38" s="66">
        <v>546</v>
      </c>
      <c r="H38" s="73">
        <v>4848</v>
      </c>
      <c r="I38" s="58"/>
    </row>
    <row r="39" spans="1:10" x14ac:dyDescent="0.25">
      <c r="A39" s="72" t="s">
        <v>101</v>
      </c>
      <c r="B39" s="66">
        <v>1</v>
      </c>
      <c r="C39" s="66">
        <v>0</v>
      </c>
      <c r="D39" s="66">
        <v>5200</v>
      </c>
      <c r="E39" s="66">
        <v>1536</v>
      </c>
      <c r="F39" s="66">
        <v>8</v>
      </c>
      <c r="G39" s="66">
        <v>985</v>
      </c>
      <c r="H39" s="73">
        <v>7730</v>
      </c>
      <c r="I39" s="58"/>
    </row>
    <row r="40" spans="1:10" x14ac:dyDescent="0.25">
      <c r="A40" s="72" t="s">
        <v>102</v>
      </c>
      <c r="B40" s="66">
        <v>0</v>
      </c>
      <c r="C40" s="66">
        <v>0</v>
      </c>
      <c r="D40" s="66">
        <v>666</v>
      </c>
      <c r="E40" s="66">
        <v>249</v>
      </c>
      <c r="F40" s="66">
        <v>0</v>
      </c>
      <c r="G40" s="66">
        <v>327</v>
      </c>
      <c r="H40" s="73">
        <v>1242</v>
      </c>
      <c r="I40" s="58"/>
    </row>
    <row r="41" spans="1:10" ht="15.75" thickBot="1" x14ac:dyDescent="0.3">
      <c r="A41" s="74" t="s">
        <v>103</v>
      </c>
      <c r="B41" s="75">
        <v>0</v>
      </c>
      <c r="C41" s="75">
        <v>0</v>
      </c>
      <c r="D41" s="75">
        <v>127</v>
      </c>
      <c r="E41" s="75">
        <v>40</v>
      </c>
      <c r="F41" s="75">
        <v>0</v>
      </c>
      <c r="G41" s="75">
        <v>33</v>
      </c>
      <c r="H41" s="76">
        <v>200</v>
      </c>
      <c r="I41" s="58"/>
    </row>
    <row r="42" spans="1:10" x14ac:dyDescent="0.25">
      <c r="A42" s="69" t="s">
        <v>104</v>
      </c>
      <c r="B42" s="70">
        <v>301</v>
      </c>
      <c r="C42" s="70">
        <v>0</v>
      </c>
      <c r="D42" s="70">
        <v>226434</v>
      </c>
      <c r="E42" s="70">
        <v>56934</v>
      </c>
      <c r="F42" s="70">
        <v>344</v>
      </c>
      <c r="G42" s="70">
        <v>15495</v>
      </c>
      <c r="H42" s="71">
        <v>299508</v>
      </c>
      <c r="I42" s="58"/>
      <c r="J42" s="61"/>
    </row>
    <row r="43" spans="1:10" ht="15.75" thickBot="1" x14ac:dyDescent="0.3">
      <c r="A43" s="74" t="s">
        <v>105</v>
      </c>
      <c r="B43" s="75">
        <v>35</v>
      </c>
      <c r="C43" s="75">
        <v>0</v>
      </c>
      <c r="D43" s="75">
        <v>45748</v>
      </c>
      <c r="E43" s="75">
        <v>15611</v>
      </c>
      <c r="F43" s="75">
        <v>23</v>
      </c>
      <c r="G43" s="75">
        <v>10956</v>
      </c>
      <c r="H43" s="76">
        <v>72373</v>
      </c>
      <c r="I43" s="58"/>
      <c r="J43" s="61"/>
    </row>
    <row r="44" spans="1:10" x14ac:dyDescent="0.25">
      <c r="A44" s="69" t="s">
        <v>106</v>
      </c>
      <c r="B44" s="70">
        <v>3</v>
      </c>
      <c r="C44" s="70">
        <v>0</v>
      </c>
      <c r="D44" s="70">
        <v>1354</v>
      </c>
      <c r="E44" s="70">
        <v>376</v>
      </c>
      <c r="F44" s="70">
        <v>1</v>
      </c>
      <c r="G44" s="70">
        <v>59</v>
      </c>
      <c r="H44" s="71">
        <v>1793</v>
      </c>
      <c r="I44" s="58"/>
    </row>
    <row r="45" spans="1:10" x14ac:dyDescent="0.25">
      <c r="A45" s="72" t="s">
        <v>107</v>
      </c>
      <c r="B45" s="66">
        <v>3</v>
      </c>
      <c r="C45" s="66">
        <v>0</v>
      </c>
      <c r="D45" s="66">
        <v>16749</v>
      </c>
      <c r="E45" s="66">
        <v>8897</v>
      </c>
      <c r="F45" s="66">
        <v>0</v>
      </c>
      <c r="G45" s="66">
        <v>4302</v>
      </c>
      <c r="H45" s="73">
        <v>29951</v>
      </c>
      <c r="I45" s="58"/>
    </row>
    <row r="46" spans="1:10" ht="15.75" thickBot="1" x14ac:dyDescent="0.3">
      <c r="A46" s="81" t="s">
        <v>108</v>
      </c>
      <c r="B46" s="80">
        <v>0</v>
      </c>
      <c r="C46" s="80">
        <v>0</v>
      </c>
      <c r="D46" s="80">
        <v>1140</v>
      </c>
      <c r="E46" s="80">
        <v>193</v>
      </c>
      <c r="F46" s="80">
        <v>0</v>
      </c>
      <c r="G46" s="80">
        <v>163</v>
      </c>
      <c r="H46" s="82">
        <v>1496</v>
      </c>
      <c r="I46" s="60"/>
    </row>
    <row r="47" spans="1:10" x14ac:dyDescent="0.25">
      <c r="A47" s="69" t="s">
        <v>109</v>
      </c>
      <c r="B47" s="83"/>
      <c r="C47" s="83"/>
      <c r="D47" s="83"/>
      <c r="E47" s="83"/>
      <c r="F47" s="83"/>
      <c r="G47" s="83"/>
      <c r="H47" s="84">
        <v>558</v>
      </c>
      <c r="I47" s="58"/>
    </row>
    <row r="48" spans="1:10" ht="15.75" thickBot="1" x14ac:dyDescent="0.3">
      <c r="A48" s="74" t="s">
        <v>110</v>
      </c>
      <c r="B48" s="85"/>
      <c r="C48" s="85"/>
      <c r="D48" s="85"/>
      <c r="E48" s="85"/>
      <c r="F48" s="85"/>
      <c r="G48" s="85"/>
      <c r="H48" s="86">
        <v>757</v>
      </c>
      <c r="I48" s="58"/>
    </row>
    <row r="49" spans="1:9" x14ac:dyDescent="0.25">
      <c r="A49" s="62"/>
      <c r="B49" s="63"/>
      <c r="C49" s="63"/>
      <c r="D49" s="63"/>
      <c r="E49" s="63"/>
      <c r="F49" s="63"/>
      <c r="G49" s="63"/>
      <c r="H49" s="63"/>
      <c r="I49" s="63"/>
    </row>
    <row r="50" spans="1:9" x14ac:dyDescent="0.25">
      <c r="A50" s="62"/>
      <c r="B50" s="64"/>
      <c r="C50" s="64"/>
      <c r="D50" s="64"/>
      <c r="E50" s="64"/>
      <c r="F50" s="64"/>
      <c r="G50" s="64"/>
    </row>
    <row r="51" spans="1:9" x14ac:dyDescent="0.25">
      <c r="A51" s="62"/>
    </row>
  </sheetData>
  <mergeCells count="2">
    <mergeCell ref="A1:A2"/>
    <mergeCell ref="B1:H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DE CALIDAD 2025</vt:lpstr>
      <vt:lpstr>PRODUCCIÓN ANUAL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estadistica1</dc:creator>
  <cp:lastModifiedBy>Alejandra Maria Zapata Ceballos</cp:lastModifiedBy>
  <dcterms:created xsi:type="dcterms:W3CDTF">2021-09-07T20:45:38Z</dcterms:created>
  <dcterms:modified xsi:type="dcterms:W3CDTF">2026-03-19T15:39:28Z</dcterms:modified>
</cp:coreProperties>
</file>